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25" windowWidth="12120" windowHeight="4485" tabRatio="741" activeTab="2"/>
  </bookViews>
  <sheets>
    <sheet name="Income stmt" sheetId="1" r:id="rId1"/>
    <sheet name="B.Sheet" sheetId="2" r:id="rId2"/>
    <sheet name="Notes" sheetId="3" r:id="rId3"/>
    <sheet name="Accts" sheetId="4" state="hidden" r:id="rId4"/>
  </sheets>
  <definedNames>
    <definedName name="\c">#REF!</definedName>
    <definedName name="\d">#REF!</definedName>
    <definedName name="_Order1" hidden="1">255</definedName>
    <definedName name="_P">#REF!</definedName>
    <definedName name="BS1_">#REF!</definedName>
    <definedName name="BS2_">#REF!</definedName>
    <definedName name="BS3_">#REF!</definedName>
    <definedName name="HEAD">#REF!</definedName>
    <definedName name="HEAD1">#REF!</definedName>
    <definedName name="PG1">#REF!</definedName>
    <definedName name="PG2">#REF!</definedName>
    <definedName name="PG3">#REF!</definedName>
    <definedName name="PLDEPT">#REF!</definedName>
    <definedName name="PLDET">#REF!</definedName>
    <definedName name="PLSUM">#REF!</definedName>
    <definedName name="_xlnm.Print_Area" localSheetId="1">'B.Sheet'!$A:$IV</definedName>
    <definedName name="_xlnm.Print_Area" localSheetId="0">'Income stmt'!$A$1:$J$60</definedName>
    <definedName name="_xlnm.Print_Area" localSheetId="2">'Notes'!$A$1:$J$127</definedName>
    <definedName name="PRINT_AREA_MI">#REF!</definedName>
    <definedName name="Z_4E97278B_E5D5_11D3_97F3_006008D286AC_.wvu.Cols" localSheetId="0" hidden="1">'Income stmt'!#REF!</definedName>
    <definedName name="Z_4E97278B_E5D5_11D3_97F3_006008D286AC_.wvu.PrintArea" localSheetId="0" hidden="1">'Income stmt'!$A$1:$J$71</definedName>
    <definedName name="Z_4E97278B_E5D5_11D3_97F3_006008D286AC_.wvu.Rows" localSheetId="0" hidden="1">'Income stmt'!#REF!,'Income stmt'!#REF!</definedName>
    <definedName name="Z_84808E20_2FC4_11D4_8B88_00C04FF4D284_.wvu.PrintArea" localSheetId="0" hidden="1">'Income stmt'!$A$1:$J$71</definedName>
    <definedName name="Z_84808E20_2FC4_11D4_8B88_00C04FF4D284_.wvu.Rows" localSheetId="0" hidden="1">'Income stmt'!#REF!,'Income stmt'!#REF!,'Income stmt'!#REF!,'Income stmt'!#REF!,'Income stmt'!#REF!</definedName>
    <definedName name="Z_D06ECB20_2FF2_11D4_96B2_00A00CC3B01B_.wvu.PrintArea" localSheetId="0" hidden="1">'Income stmt'!$A$1:$J$71</definedName>
    <definedName name="Z_D06ECB20_2FF2_11D4_96B2_00A00CC3B01B_.wvu.Rows" localSheetId="0" hidden="1">'Income stmt'!#REF!,'Income stmt'!#REF!,'Income stmt'!#REF!,'Income stmt'!#REF!,'Income stmt'!#REF!</definedName>
  </definedNames>
  <calcPr fullCalcOnLoad="1"/>
</workbook>
</file>

<file path=xl/comments4.xml><?xml version="1.0" encoding="utf-8"?>
<comments xmlns="http://schemas.openxmlformats.org/spreadsheetml/2006/main">
  <authors>
    <author>A satisfied Microsoft Office user</author>
  </authors>
  <commentList>
    <comment ref="B17" authorId="0">
      <text>
        <r>
          <rPr>
            <sz val="7"/>
            <rFont val="Tahoma"/>
            <family val="0"/>
          </rPr>
          <t>AKM: Reclassed RM1.588m and RM167k to FRNs and commercial papers respectively (being discount on the financial instruments), and RM2.985m to prepayments</t>
        </r>
      </text>
    </comment>
    <comment ref="B22" authorId="0">
      <text>
        <r>
          <rPr>
            <sz val="7"/>
            <rFont val="Tahoma"/>
            <family val="0"/>
          </rPr>
          <t xml:space="preserve">AKM: Reclassed RM2.985m from deferred exp
</t>
        </r>
      </text>
    </comment>
    <comment ref="B33" authorId="0">
      <text>
        <r>
          <rPr>
            <sz val="7"/>
            <rFont val="Tahoma"/>
            <family val="0"/>
          </rPr>
          <t>AKM: Reclassed RM60m from FRNs and RM167k from deferred exp being discount on commercial papers</t>
        </r>
      </text>
    </comment>
    <comment ref="B35" authorId="0">
      <text>
        <r>
          <rPr>
            <sz val="7"/>
            <rFont val="Tahoma"/>
            <family val="0"/>
          </rPr>
          <t>AKM: Reclassed RM103k from deferred tax</t>
        </r>
      </text>
    </comment>
    <comment ref="B65" authorId="0">
      <text>
        <r>
          <rPr>
            <sz val="7"/>
            <rFont val="Tahoma"/>
            <family val="0"/>
          </rPr>
          <t>AKM: Reclassed RM1.588m from deferred exp being discount on FRNs and reclassed RM60m to short term borrowings being FRNs due within 12 mths</t>
        </r>
      </text>
    </comment>
    <comment ref="B67" authorId="0">
      <text>
        <r>
          <rPr>
            <sz val="7"/>
            <rFont val="Tahoma"/>
            <family val="0"/>
          </rPr>
          <t>AKM: Reclassed RM103k to other creditors</t>
        </r>
      </text>
    </comment>
  </commentList>
</comments>
</file>

<file path=xl/sharedStrings.xml><?xml version="1.0" encoding="utf-8"?>
<sst xmlns="http://schemas.openxmlformats.org/spreadsheetml/2006/main" count="297" uniqueCount="239">
  <si>
    <t>KEDAH CEMENT HOLDINGS BERHAD</t>
  </si>
  <si>
    <t>CONSOLIDATED BALANCE SHEET AS AT 31 DECEMBER 1999</t>
  </si>
  <si>
    <t>RM'000</t>
  </si>
  <si>
    <t>Fixed Assets</t>
  </si>
  <si>
    <t>Investment in subsidiary companies</t>
  </si>
  <si>
    <t>Investment in associate companies</t>
  </si>
  <si>
    <t>Investments</t>
  </si>
  <si>
    <t>Advance to subsidiary company</t>
  </si>
  <si>
    <t>Deferred expenditure</t>
  </si>
  <si>
    <t>Current Assets</t>
  </si>
  <si>
    <t>Stocks</t>
  </si>
  <si>
    <t>Trade Debtors</t>
  </si>
  <si>
    <t>Other debtors and prepayments</t>
  </si>
  <si>
    <t>Amount due from subsidiaries</t>
  </si>
  <si>
    <t>Amount due from related company-KC group</t>
  </si>
  <si>
    <t>Short term investment</t>
  </si>
  <si>
    <t>Cash and bank balances</t>
  </si>
  <si>
    <t>Current Liabilities</t>
  </si>
  <si>
    <t>Bank overdrafts</t>
  </si>
  <si>
    <t>Short term loans</t>
  </si>
  <si>
    <t>Trade creditors</t>
  </si>
  <si>
    <t>Other creditors and accruals</t>
  </si>
  <si>
    <t>Amount due to holding company</t>
  </si>
  <si>
    <t>Amount due to related company- KC group</t>
  </si>
  <si>
    <t>Provision for taxation</t>
  </si>
  <si>
    <t>Net Current liabilities</t>
  </si>
  <si>
    <t>Represented by:</t>
  </si>
  <si>
    <t>Share Capital</t>
  </si>
  <si>
    <t>Share Premium</t>
  </si>
  <si>
    <t xml:space="preserve"> </t>
  </si>
  <si>
    <t>Revaluation Reserve</t>
  </si>
  <si>
    <t>Merger Reserve</t>
  </si>
  <si>
    <t>Retained Profit/(Accumulated Losses)</t>
  </si>
  <si>
    <t>Holding company advance</t>
  </si>
  <si>
    <t>Long term loan</t>
  </si>
  <si>
    <t>Fixed rate bonds</t>
  </si>
  <si>
    <t>Floating rate notes</t>
  </si>
  <si>
    <t>Deferred income</t>
  </si>
  <si>
    <t>Deferred taxation</t>
  </si>
  <si>
    <t>Retirement benefits</t>
  </si>
  <si>
    <t>Validation Check</t>
  </si>
  <si>
    <t>CONSOLIDATED PROFIT &amp; LOSS ACCOUNT</t>
  </si>
  <si>
    <t>Turnover</t>
  </si>
  <si>
    <t>Less: Expenses</t>
  </si>
  <si>
    <t>(Loss)/Profit before tax</t>
  </si>
  <si>
    <t>Share of profit of asso co.</t>
  </si>
  <si>
    <t>Taxation</t>
  </si>
  <si>
    <t>(Loss)/Profit after taxation</t>
  </si>
  <si>
    <t>Dividends</t>
  </si>
  <si>
    <t>Accumulated losses b/f</t>
  </si>
  <si>
    <t>Accumulated losses c/f</t>
  </si>
  <si>
    <t>31/12/1999</t>
  </si>
  <si>
    <t>31/3/1999</t>
  </si>
  <si>
    <t>Amount due from related companies</t>
  </si>
  <si>
    <t>Amount due to holding companies</t>
  </si>
  <si>
    <t>Amount due to related companies</t>
  </si>
  <si>
    <t>Long Term and Deferred Liabilities</t>
  </si>
  <si>
    <t>Current</t>
  </si>
  <si>
    <t>Cost</t>
  </si>
  <si>
    <t>CONSOLIDATED BALANCE SHEET</t>
  </si>
  <si>
    <t xml:space="preserve">KEDAH CEMENT HOLDINGS BERHAD ("The Company") </t>
  </si>
  <si>
    <t>and its subsidiary companies ("The Group")</t>
  </si>
  <si>
    <t>The figures have not been audited.</t>
  </si>
  <si>
    <t>CONSOLIDATED INCOME STATEMENT</t>
  </si>
  <si>
    <t>INDIVIDUAL QUARTER</t>
  </si>
  <si>
    <t>Current Year</t>
  </si>
  <si>
    <t>Quarter</t>
  </si>
  <si>
    <t>To Date</t>
  </si>
  <si>
    <t>Period</t>
  </si>
  <si>
    <t>1 (a)</t>
  </si>
  <si>
    <t>(b)</t>
  </si>
  <si>
    <t>Investment income</t>
  </si>
  <si>
    <t>(c)</t>
  </si>
  <si>
    <t>Other income including interest income</t>
  </si>
  <si>
    <t>2 (a)</t>
  </si>
  <si>
    <t>Operating profit/(loss) before interest on</t>
  </si>
  <si>
    <t>borrowings, depreciation and amortisation,</t>
  </si>
  <si>
    <t>exceptional items, income tax, minority</t>
  </si>
  <si>
    <t>interests and extraordinary items</t>
  </si>
  <si>
    <t>Less Interest on borrowings</t>
  </si>
  <si>
    <t>Less Depreciation and amortisation</t>
  </si>
  <si>
    <t>(d)</t>
  </si>
  <si>
    <t xml:space="preserve">Exceptional items </t>
  </si>
  <si>
    <t>(e)</t>
  </si>
  <si>
    <t>Operating profit/(loss) after interest on</t>
  </si>
  <si>
    <t>exceptional items but before income tax,</t>
  </si>
  <si>
    <t>minority interests and extraordinary items</t>
  </si>
  <si>
    <t>(f)</t>
  </si>
  <si>
    <t>Share in the results of associated companies</t>
  </si>
  <si>
    <t>(g)</t>
  </si>
  <si>
    <t xml:space="preserve">Profit/(loss) before taxation, minority </t>
  </si>
  <si>
    <t>(h)</t>
  </si>
  <si>
    <t>(i)</t>
  </si>
  <si>
    <t xml:space="preserve"> (i) Profit/(loss) after taxation before </t>
  </si>
  <si>
    <t xml:space="preserve">      deducting minority interests</t>
  </si>
  <si>
    <t xml:space="preserve"> (ii) Less minority interests</t>
  </si>
  <si>
    <t>(j)</t>
  </si>
  <si>
    <t>Profit/(loss) after taxation attributable to</t>
  </si>
  <si>
    <t>members of the company</t>
  </si>
  <si>
    <t>(k)</t>
  </si>
  <si>
    <t xml:space="preserve"> (i)   Extraordinary items</t>
  </si>
  <si>
    <t xml:space="preserve"> (ii)  Less minority interests</t>
  </si>
  <si>
    <t xml:space="preserve"> (iii) Extraordinary items attributable to</t>
  </si>
  <si>
    <t xml:space="preserve">        members of the company</t>
  </si>
  <si>
    <t>(l)</t>
  </si>
  <si>
    <t xml:space="preserve">Profit/(loss) after taxation and extraordinary </t>
  </si>
  <si>
    <t>items attributable to members of the company</t>
  </si>
  <si>
    <t>3 (a)</t>
  </si>
  <si>
    <t>Earnings per share based on 2 (j) above after</t>
  </si>
  <si>
    <t xml:space="preserve">deducting any provision for preference </t>
  </si>
  <si>
    <t>dividends, if any:-</t>
  </si>
  <si>
    <t xml:space="preserve">  (i)  Basic (based on ordinary shares - sen)</t>
  </si>
  <si>
    <t xml:space="preserve">  (ii) Fully diluted  (based on ordinary shares - sen)</t>
  </si>
  <si>
    <t>4 (a)</t>
  </si>
  <si>
    <t>Dividend per share (sen)</t>
  </si>
  <si>
    <t>Dividend description</t>
  </si>
  <si>
    <t>As at end of current quarter</t>
  </si>
  <si>
    <t>As at end of preceding financial period</t>
  </si>
  <si>
    <t>Net tangible assets per share (RM)</t>
  </si>
  <si>
    <t>Remarks:</t>
  </si>
  <si>
    <t>(ii)</t>
  </si>
  <si>
    <t xml:space="preserve"> As at End of Current Quarter</t>
  </si>
  <si>
    <t>As at End of Preceding Financial Period</t>
  </si>
  <si>
    <t>Note</t>
  </si>
  <si>
    <t>Associated Companies</t>
  </si>
  <si>
    <t>Long Term Investments</t>
  </si>
  <si>
    <t>Intangible Assets</t>
  </si>
  <si>
    <t xml:space="preserve">Current Assets </t>
  </si>
  <si>
    <t>Other Debtors</t>
  </si>
  <si>
    <t>Related Companies</t>
  </si>
  <si>
    <t>Short Term Investments</t>
  </si>
  <si>
    <t>Cash and Bank Balances</t>
  </si>
  <si>
    <t>Trade Creditors</t>
  </si>
  <si>
    <t>Other Creditors</t>
  </si>
  <si>
    <t>Short Term Borrowings</t>
  </si>
  <si>
    <t>Provision for Taxation</t>
  </si>
  <si>
    <t>Net Current Liabilities</t>
  </si>
  <si>
    <t>Shareholders' Funds</t>
  </si>
  <si>
    <t>Reserves</t>
  </si>
  <si>
    <t>Accumulated Losses</t>
  </si>
  <si>
    <t>Total Reserves</t>
  </si>
  <si>
    <t>Shareholders' funds</t>
  </si>
  <si>
    <t>Minority Interests</t>
  </si>
  <si>
    <t>Long Term Borrowings</t>
  </si>
  <si>
    <t>Other Long Term Liabilities</t>
  </si>
  <si>
    <t>NOTES</t>
  </si>
  <si>
    <t>Accounting Policies</t>
  </si>
  <si>
    <t>Extraordinary Item</t>
  </si>
  <si>
    <t>Pre-acquisition Profits</t>
  </si>
  <si>
    <t>Profit on sale of Investments and/or Properties</t>
  </si>
  <si>
    <t>Quoted Securities</t>
  </si>
  <si>
    <t>Included in short term investments are investments in quoted securities:-</t>
  </si>
  <si>
    <t xml:space="preserve">RM'000 </t>
  </si>
  <si>
    <t>At cost</t>
  </si>
  <si>
    <t>Provision for diminution in value</t>
  </si>
  <si>
    <t>At book value</t>
  </si>
  <si>
    <t xml:space="preserve">Status of Corporate Proposals </t>
  </si>
  <si>
    <t>Seasonal or Cyclical Factors</t>
  </si>
  <si>
    <t>Capital Issues and Dealings in Own Shares</t>
  </si>
  <si>
    <t>Group Borrowings and Debt Securities</t>
  </si>
  <si>
    <t>Long-term loans - Secured</t>
  </si>
  <si>
    <t>Less: Repayment due within 12 months</t>
  </si>
  <si>
    <t>Total long-term loans</t>
  </si>
  <si>
    <t>Short-term loans - Secured</t>
  </si>
  <si>
    <t>Current portion of floating rate notes</t>
  </si>
  <si>
    <t xml:space="preserve">Contingent Liabilities </t>
  </si>
  <si>
    <t>The Group has no contingent liabilities as at the date of this report.</t>
  </si>
  <si>
    <t>Off  Balance Sheet Financial Instruments</t>
  </si>
  <si>
    <t>The Group does not have any financial instruments with off balance sheet risk as at the date of this report.</t>
  </si>
  <si>
    <t>Material Litigations</t>
  </si>
  <si>
    <t>Segment Information</t>
  </si>
  <si>
    <t>The Group operates principally in only one industry segment and one geographical segment.</t>
  </si>
  <si>
    <t>Comparison with Preceding Quarter</t>
  </si>
  <si>
    <t>Preceding</t>
  </si>
  <si>
    <t>Net turnover</t>
  </si>
  <si>
    <t>Review of Performance</t>
  </si>
  <si>
    <t>Prospects for the Current Financial Year</t>
  </si>
  <si>
    <t>Profit Forecast/Profit Guarantee</t>
  </si>
  <si>
    <t>Dividend</t>
  </si>
  <si>
    <t>The Group did not publish any profit forecast during the quarter under review.</t>
  </si>
  <si>
    <t>The quarterly financial statements have been prepared using the same accounting policies and methods of computation as compared with the most recent annual financial statements.</t>
  </si>
  <si>
    <t>30/6/2000</t>
  </si>
  <si>
    <t>Net sales proceeds</t>
  </si>
  <si>
    <t>Loss on disposal</t>
  </si>
  <si>
    <t>Preceding Year Corresponding</t>
  </si>
  <si>
    <t>Comparative Figures</t>
  </si>
  <si>
    <t>Loans from holding company</t>
  </si>
  <si>
    <t>Exceptional Items during the financial periods under review are as follows:-</t>
  </si>
  <si>
    <t>-----------------------Not applicable------------------------</t>
  </si>
  <si>
    <t>Write-off of fixed assets</t>
  </si>
  <si>
    <t>Loss on disposal of vessels by a subsidiary</t>
  </si>
  <si>
    <t>The operations of the Group are closely linked to the construction sector and the Group's results for this quarter has not been affected by any seasonal or cyclical factors.</t>
  </si>
  <si>
    <t xml:space="preserve">Some of the Group's borrowings were refinanced by shareholder loans from the holding company pursuant to Malayan Cement Berhad Group's debt restructuring exercise completed in February 2000. </t>
  </si>
  <si>
    <t>The net tangible assets per share has been calculated based on the number of ordinary shares in issue as at the end of the financial quarter of 419,659,001 (31.12.1999: 419,651,001).</t>
  </si>
  <si>
    <t>Changes in Group Structure</t>
  </si>
  <si>
    <t>On 3 November 1999, United Engineers (Malaysia) Berhad ("UEM"),  M-Cement Sdn Bhd ("MCSB"), Central Malaysian Assets Berhad ("CMA") and the Company ("KCHB") entered into a Reconstruction Agreement in relation to (i) and (ii) as set out in the following paragraphs.   On the same date,  UEM, Kualiti Alam Holdings Sdn Bhd ("KAH") and CMA entered into a Sale and Purchase of Shares Agreement in relation to (iii) set out in the following paragraphs.  The Reconstruction Agreement and Sale and Purchase of Shares Agreement are inter-conditional and involve:</t>
  </si>
  <si>
    <t>(iii)</t>
  </si>
  <si>
    <t xml:space="preserve">(i) </t>
  </si>
  <si>
    <t>The proposed acquisition by MCSB of the entire cement and related businesses of KCHB through the acquisition of the entire paid-up share capital of KCHB via a Scheme of Arrangement among KCHB shareholders pursuant to section 176 (1) of the Companies Act, 1965 and the proposed transfer of the listing status from KCHB to CMA;</t>
  </si>
  <si>
    <t xml:space="preserve">(ii) </t>
  </si>
  <si>
    <t xml:space="preserve">(iii) </t>
  </si>
  <si>
    <t xml:space="preserve">(iv)  </t>
  </si>
  <si>
    <t xml:space="preserve">Exceptional Items   </t>
  </si>
  <si>
    <t>There is no pending material litigation as at the date of this report.</t>
  </si>
  <si>
    <t>The proposed unconditional mandatory take-over offer by UEM to the other shareholders of CMA for up to 164,258,910 ordinary shares of RM1.00 each in CMA it does not own after the Proposed CMA Disposal and Proposed Assets Acquisitions.</t>
  </si>
  <si>
    <t>The loss per share has been calculated based on the following number of weighted average ordinary shares in issue during the financial periods set out below:-</t>
  </si>
  <si>
    <t>There was no extraordinary item in the financial quarter ended 30th September 2000.</t>
  </si>
  <si>
    <t>The taxation charge in the financial quarter ended 30th September 2000 does not contain any deferred tax and/or adjustment for under or over provision in respect of prior years.</t>
  </si>
  <si>
    <t>There were no pre-acquisition profits or losses for the financial quarter ended 30th September 2000.</t>
  </si>
  <si>
    <t>Sale of properties for the financial quarter ended 30th September 2000 are as follows:</t>
  </si>
  <si>
    <t>There were no sale of investments for the financial quarter ended 30th September 2000.</t>
  </si>
  <si>
    <t>There were no purchases or disposals of quoted securities for the financial quarter ended 30th September 2000.</t>
  </si>
  <si>
    <t>At market value (30th September 2000)</t>
  </si>
  <si>
    <t>There were no changes to the Group structure during the financial quarter ended 30th September 2000.</t>
  </si>
  <si>
    <t>There were no issuance and repayment of debt and equity securities, share buy-backs, share cancellations, shares held as treasury shares and resale of treasury shares during the financial quarter.</t>
  </si>
  <si>
    <t>Total Group borrowings as at 30th September 2000:-</t>
  </si>
  <si>
    <t>30/9/2000</t>
  </si>
  <si>
    <t>Consolidated Profit/(Loss) before taxation</t>
  </si>
  <si>
    <t>The Directors are not recommending any payment of dividend for the financial quarter under review.</t>
  </si>
  <si>
    <t>Quarterly Report on Consolidated Results for the third quarter ended 30 September 2000</t>
  </si>
  <si>
    <t xml:space="preserve">Loss on disposal of investment properties </t>
  </si>
  <si>
    <t>Quarterly Report on Consolidated Results for the third quarter ended 30th September 2000</t>
  </si>
  <si>
    <t xml:space="preserve">    CUMULATIVE QUARTER</t>
  </si>
  <si>
    <t>(a)</t>
  </si>
  <si>
    <t>419,659,001 shares during the current quarter and 419,655,445 shares during the current year to date ended 30th September 2000; and</t>
  </si>
  <si>
    <t>419,187,371 shares during the preceding year corresponding quarter and 416,698,697 shares during the preceding year corresponding period ended 30th September 1999.</t>
  </si>
  <si>
    <t>Dated: 29th November 2000</t>
  </si>
  <si>
    <t>For the current 9-month period, turnover is stated at gross invoiced value of cement and clinker less rebates, discounts and commissions.  The comparative turnover figures have been restated to conform with the current period's presentation.</t>
  </si>
  <si>
    <t>Excluding the exceptional charge of RM12.5 million in preceding quarter's results, the Group's current quarter's pre-tax profit rose by 15% on the back of higher cement demand in Peninsular Malaysia and further improvement in net selling prices.</t>
  </si>
  <si>
    <t>The proposed acquisitions by CMA of Expressway Lingkaran Tengah Sdn Bhd ("ELITE") and Kualiti Alam Sdn Bhd ("KASB") from UEM ("Proposed Assets Acquisitions"); and</t>
  </si>
  <si>
    <t>The proposed disposal by MCSB of Renounceable Allotment Letters ("RAL") for 275,916,491 new ordinary shares of RM1.00 each in CMA for RM50.0 million cash and the subsequent subscription by UEM of the shares represented by the RALs at RM2.58 per share ("Proposed CMA Disposal");</t>
  </si>
  <si>
    <t>Year Quarter</t>
  </si>
  <si>
    <t>Year To Date</t>
  </si>
  <si>
    <t xml:space="preserve">On 10 November 2000, Securities Commission ("SC") informed the relevant parties that the Proposals can only be considered by the SC after Commerce International Merchant Bankers Bhd has provided substantiation of the valuation of ELITE that takes into account the proposed new debt restructuring scheme of ELITE to be approved by the lenders of ELITE and the updated traffic report of ELITE. </t>
  </si>
  <si>
    <t>On 21 April 2000,  UEM, KAH and CMA entered into a supplemental agreement to the Sale and Purchase of Shares Agreement with the consent of MCSB and KCHB whereby the purchase consideration of the Proposed Assets Acquisitions were revised.  The revised proposals were submitted to the Securities Commission on 28 April 2000.</t>
  </si>
  <si>
    <t>The Company's financial year end was changed from 31st March to 31st December with effect from the year 1999.  The comparative figures for the period ended 30th September 1999 comprised the results of the 4th quarter of the financial year ended 31st March 1999 and the first two quarters-ended 30th September 1999 of the 9-month financial period ended 31st December 1999.</t>
  </si>
  <si>
    <t>On 3 August 2000,  MCSB, UEM and KCHB mutually agreed to extend the cut-off date of the Reconstruction Agreement dated 3 November 1999 from 3 August 2000 to 31 March 2001.  In addition, UEM, KAH and CMA have also mutually agreed to extend the cut-off date of the Sale and Purchase of Shares Agreement dated 3 August 2000 to 31 March 2001.</t>
  </si>
  <si>
    <t>Cement demand and net selling prices in Peninsular Malaysia for the last quarter are expected to remain stable compared with the current quarter.  Plant performance at Langkawi Works is expected to show further improvement although repair costs are expected to be higher in the last quarter due to scheduled plant shutdown for maintenance.  Barring unforeseen circumstances,  the Group is likely to return to profitability in the current financial year.</t>
  </si>
  <si>
    <t>In line with the economic recovery, the construction sector continues to recover in the third quarter resulting in cement demand for the 9-month period increasing by 30.6% from the corresponding period last year.  Net selling prices which recovered in the 2nd quarter from the lows during the 1st quarter continue to show gradual improvement in the current quarter.   In addition to improved volume and prices,  the Group had also benefited from significantly better plant performance at Langkawi Works and cost savings arising from a reduction in financial charges and integration of its operations with those of other companies in the Malayan Cement Group.</t>
  </si>
</sst>
</file>

<file path=xl/styles.xml><?xml version="1.0" encoding="utf-8"?>
<styleSheet xmlns="http://schemas.openxmlformats.org/spreadsheetml/2006/main">
  <numFmts count="9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 #,##0.00_);[Red]&quot;£&quot;\ \(#,##0.00\)"/>
    <numFmt numFmtId="166" formatCode="0_);\(0\)"/>
    <numFmt numFmtId="167" formatCode="_(* #,##0_);\(* &quot;-&quot;??_);_(@_)"/>
    <numFmt numFmtId="168" formatCode="_(* #,##0.0_);_(* \(#,##0.0\);_(* &quot;-&quot;??_);_(@_)"/>
    <numFmt numFmtId="169" formatCode="&quot;£&quot;#,##0;\-&quot;£&quot;#,##0"/>
    <numFmt numFmtId="170" formatCode="&quot;£&quot;#,##0;[Red]\-&quot;£&quot;#,##0"/>
    <numFmt numFmtId="171" formatCode="&quot;£&quot;#,##0.00;\-&quot;£&quot;#,##0.00"/>
    <numFmt numFmtId="172" formatCode="&quot;£&quot;#,##0.00;[Red]\-&quot;£&quot;#,##0.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_-* #,##0.0_-;\-* #,##0.0_-;_-* &quot;-&quot;??_-;_-@_-"/>
    <numFmt numFmtId="178" formatCode="_-* #,##0_-;\-* #,##0_-;_-* &quot;-&quot;??_-;_-@_-"/>
    <numFmt numFmtId="179" formatCode="0.0"/>
    <numFmt numFmtId="180" formatCode="_(* #,##0.000_);_(* \(#,##0.000\);_(* &quot;-&quot;??_);_(@_)"/>
    <numFmt numFmtId="181" formatCode="&quot;RM&quot;#,##0_);\(&quot;RM&quot;#,##0\)"/>
    <numFmt numFmtId="182" formatCode="&quot;RM&quot;#,##0_);[Red]\(&quot;RM&quot;#,##0\)"/>
    <numFmt numFmtId="183" formatCode="&quot;RM&quot;#,##0.00_);\(&quot;RM&quot;#,##0.00\)"/>
    <numFmt numFmtId="184" formatCode="&quot;RM&quot;#,##0.00_);[Red]\(&quot;RM&quot;#,##0.00\)"/>
    <numFmt numFmtId="185" formatCode="_(&quot;RM&quot;* #,##0_);_(&quot;RM&quot;* \(#,##0\);_(&quot;RM&quot;* &quot;-&quot;_);_(@_)"/>
    <numFmt numFmtId="186" formatCode="_(&quot;RM&quot;* #,##0.00_);_(&quot;RM&quot;* \(#,##0.00\);_(&quot;RM&quot;* &quot;-&quot;??_);_(@_)"/>
    <numFmt numFmtId="187" formatCode="#,##0.0_);\(#,##0.0\)"/>
    <numFmt numFmtId="188" formatCode="#,##0.000_);\(#,##0.000\)"/>
    <numFmt numFmtId="189" formatCode="#,##0.0000_);\(#,##0.0000\)"/>
    <numFmt numFmtId="190" formatCode="0.0%"/>
    <numFmt numFmtId="191" formatCode="#,##0.00000_);\(#,##0.00000\)"/>
    <numFmt numFmtId="192" formatCode="#,##0.000000_);\(#,##0.000000\)"/>
    <numFmt numFmtId="193" formatCode="#,##0.0000000_);\(#,##0.0000000\)"/>
    <numFmt numFmtId="194" formatCode="#,##0.00000000_);\(#,##0.00000000\)"/>
    <numFmt numFmtId="195" formatCode="#,##0.000000000_);\(#,##0.000000000\)"/>
    <numFmt numFmtId="196" formatCode="0.0000"/>
    <numFmt numFmtId="197" formatCode="0.000"/>
    <numFmt numFmtId="198" formatCode="0.00000"/>
    <numFmt numFmtId="199" formatCode="_(* #,##0.000_);_(* \(#,##0.000\);_(* &quot;-&quot;???_);_(@_)"/>
    <numFmt numFmtId="200" formatCode="dd\ mmmm\ yyyy"/>
    <numFmt numFmtId="201" formatCode="_(* #,##0.0000_);_(* \(#,##0.0000\);_(* &quot;-&quot;??_);_(@_)"/>
    <numFmt numFmtId="202" formatCode="_(* #,##0.00000_);_(* \(#,##0.00000\);_(* &quot;-&quot;??_);_(@_)"/>
    <numFmt numFmtId="203" formatCode="mm/dd/yy"/>
    <numFmt numFmtId="204" formatCode="#,##0.0_);[Red]\(#,##0.0\)"/>
    <numFmt numFmtId="205" formatCode="#,##0.000_);[Red]\(#,##0.000\)"/>
    <numFmt numFmtId="206" formatCode="dd/m/yyyy"/>
    <numFmt numFmtId="207" formatCode="#,##0.0000_);[Red]\(#,##0.0000\)"/>
    <numFmt numFmtId="208" formatCode="0.00_)"/>
    <numFmt numFmtId="209" formatCode="0_)"/>
    <numFmt numFmtId="210" formatCode="0.0000_)"/>
    <numFmt numFmtId="211" formatCode="&quot;$&quot;#,##0\ ;\(&quot;$&quot;#,##0\)"/>
    <numFmt numFmtId="212" formatCode="&quot;$&quot;#,##0\ ;[Red]\(&quot;$&quot;#,##0\)"/>
    <numFmt numFmtId="213" formatCode="&quot;$&quot;#,##0.00\ ;\(&quot;$&quot;#,##0.00\)"/>
    <numFmt numFmtId="214" formatCode="&quot;$&quot;#,##0.00\ ;[Red]\(&quot;$&quot;#,##0.00\)"/>
    <numFmt numFmtId="215" formatCode="m/d"/>
    <numFmt numFmtId="216" formatCode="0.000000"/>
    <numFmt numFmtId="217" formatCode="0.0000000"/>
    <numFmt numFmtId="218" formatCode="0.0000000000"/>
    <numFmt numFmtId="219" formatCode="0.000000000"/>
    <numFmt numFmtId="220" formatCode="0.00000000"/>
    <numFmt numFmtId="221" formatCode="0.000_)"/>
    <numFmt numFmtId="222" formatCode="0.0_)"/>
    <numFmt numFmtId="223" formatCode="0.000%"/>
    <numFmt numFmtId="224" formatCode="General_)"/>
    <numFmt numFmtId="225" formatCode="0.00000_)"/>
    <numFmt numFmtId="226" formatCode="0.000000_)"/>
    <numFmt numFmtId="227" formatCode="0.0000000_)"/>
    <numFmt numFmtId="228" formatCode="#."/>
    <numFmt numFmtId="229" formatCode="#,##0.0"/>
    <numFmt numFmtId="230" formatCode="_(* #,##0.000000_);_(* \(#,##0.000000\);_(* &quot;-&quot;??_);_(@_)"/>
    <numFmt numFmtId="231" formatCode="0.0000%"/>
    <numFmt numFmtId="232" formatCode="0.00000%"/>
    <numFmt numFmtId="233" formatCode="0.000000%"/>
    <numFmt numFmtId="234" formatCode="0.0000000%"/>
    <numFmt numFmtId="235" formatCode="0.00000000%"/>
    <numFmt numFmtId="236" formatCode="0.000000000%"/>
    <numFmt numFmtId="237" formatCode="0.0000000000%"/>
    <numFmt numFmtId="238" formatCode="0.00000000000%"/>
    <numFmt numFmtId="239" formatCode="0.000000000000%"/>
    <numFmt numFmtId="240" formatCode="0.0000000000000%"/>
    <numFmt numFmtId="241" formatCode="0.00000000000000%"/>
    <numFmt numFmtId="242" formatCode="&quot;$&quot;#,##0.000_);[Red]\(&quot;$&quot;#,##0.000\)"/>
    <numFmt numFmtId="243" formatCode="&quot;$&quot;#,##0.0000_);[Red]\(&quot;$&quot;#,##0.0000\)"/>
    <numFmt numFmtId="244" formatCode="&quot;$&quot;#,##0.0_);[Red]\(&quot;$&quot;#,##0.0\)"/>
    <numFmt numFmtId="245" formatCode="0.00000000_)"/>
    <numFmt numFmtId="246" formatCode="d/mmm/yy"/>
    <numFmt numFmtId="247" formatCode="mmmmm"/>
    <numFmt numFmtId="248" formatCode="m/d/yyyy"/>
    <numFmt numFmtId="249" formatCode="#,##0.00000_);[Red]\(#,##0.00000\)"/>
    <numFmt numFmtId="250" formatCode="#,##0.000000_);[Red]\(#,##0.000000\)"/>
    <numFmt numFmtId="251" formatCode="#,##0.0000000_);[Red]\(#,##0.0000000\)"/>
  </numFmts>
  <fonts count="34">
    <font>
      <sz val="10"/>
      <name val="Arial"/>
      <family val="0"/>
    </font>
    <font>
      <b/>
      <sz val="10"/>
      <name val="Arial"/>
      <family val="0"/>
    </font>
    <font>
      <i/>
      <sz val="10"/>
      <name val="Arial"/>
      <family val="0"/>
    </font>
    <font>
      <b/>
      <i/>
      <sz val="10"/>
      <name val="Arial"/>
      <family val="0"/>
    </font>
    <font>
      <sz val="12"/>
      <name val="Tms Rmn"/>
      <family val="0"/>
    </font>
    <font>
      <sz val="12"/>
      <name val="Garamond"/>
      <family val="0"/>
    </font>
    <font>
      <sz val="8"/>
      <name val="Arial"/>
      <family val="2"/>
    </font>
    <font>
      <b/>
      <sz val="8"/>
      <name val="Arial"/>
      <family val="2"/>
    </font>
    <font>
      <sz val="7"/>
      <name val="Tahoma"/>
      <family val="0"/>
    </font>
    <font>
      <sz val="12"/>
      <name val="Helv"/>
      <family val="0"/>
    </font>
    <font>
      <sz val="8"/>
      <name val="Arial Narrow"/>
      <family val="0"/>
    </font>
    <font>
      <b/>
      <sz val="11"/>
      <name val="CG Times"/>
      <family val="1"/>
    </font>
    <font>
      <sz val="10"/>
      <name val="CG Times"/>
      <family val="1"/>
    </font>
    <font>
      <b/>
      <sz val="10"/>
      <name val="CG Times"/>
      <family val="1"/>
    </font>
    <font>
      <sz val="12"/>
      <name val="CG Times"/>
      <family val="1"/>
    </font>
    <font>
      <u val="single"/>
      <sz val="10"/>
      <name val="CG Times"/>
      <family val="1"/>
    </font>
    <font>
      <u val="single"/>
      <sz val="8"/>
      <color indexed="12"/>
      <name val="Arial"/>
      <family val="0"/>
    </font>
    <font>
      <u val="single"/>
      <sz val="8"/>
      <color indexed="36"/>
      <name val="Arial"/>
      <family val="0"/>
    </font>
    <font>
      <sz val="11"/>
      <name val="CG Times"/>
      <family val="1"/>
    </font>
    <font>
      <u val="single"/>
      <sz val="11"/>
      <name val="CG Times"/>
      <family val="1"/>
    </font>
    <font>
      <sz val="14"/>
      <name val="Arial"/>
      <family val="0"/>
    </font>
    <font>
      <sz val="13"/>
      <name val="Helv"/>
      <family val="0"/>
    </font>
    <font>
      <sz val="12"/>
      <name val="Arial"/>
      <family val="0"/>
    </font>
    <font>
      <sz val="10"/>
      <name val="Metrostyle"/>
      <family val="0"/>
    </font>
    <font>
      <b/>
      <sz val="18"/>
      <name val="Arial"/>
      <family val="0"/>
    </font>
    <font>
      <b/>
      <sz val="12"/>
      <name val="Arial"/>
      <family val="0"/>
    </font>
    <font>
      <sz val="10"/>
      <name val="Courier"/>
      <family val="0"/>
    </font>
    <font>
      <sz val="12"/>
      <name val="Courier"/>
      <family val="0"/>
    </font>
    <font>
      <sz val="20"/>
      <name val="Courier"/>
      <family val="0"/>
    </font>
    <font>
      <sz val="9"/>
      <name val="Helv"/>
      <family val="0"/>
    </font>
    <font>
      <sz val="9"/>
      <name val="Courier"/>
      <family val="0"/>
    </font>
    <font>
      <sz val="24"/>
      <name val="Courier"/>
      <family val="0"/>
    </font>
    <font>
      <i/>
      <sz val="10"/>
      <name val="CG Times"/>
      <family val="1"/>
    </font>
    <font>
      <sz val="10"/>
      <name val="Times New Roman"/>
      <family val="1"/>
    </font>
  </fonts>
  <fills count="2">
    <fill>
      <patternFill/>
    </fill>
    <fill>
      <patternFill patternType="gray125"/>
    </fill>
  </fills>
  <borders count="14">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double"/>
      <bottom style="double"/>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5" fillId="0" borderId="0" applyFont="0" applyFill="0" applyBorder="0" applyAlignment="0" applyProtection="0"/>
    <xf numFmtId="208" fontId="21" fillId="0" borderId="0">
      <alignment/>
      <protection/>
    </xf>
    <xf numFmtId="208" fontId="21" fillId="0" borderId="0">
      <alignment/>
      <protection/>
    </xf>
    <xf numFmtId="208" fontId="21" fillId="0" borderId="0">
      <alignment/>
      <protection/>
    </xf>
    <xf numFmtId="208" fontId="21" fillId="0" borderId="0">
      <alignment/>
      <protection/>
    </xf>
    <xf numFmtId="208" fontId="21" fillId="0" borderId="0">
      <alignment/>
      <protection/>
    </xf>
    <xf numFmtId="43" fontId="0" fillId="0" borderId="0" applyFont="0" applyFill="0" applyBorder="0" applyAlignment="0" applyProtection="0"/>
    <xf numFmtId="176" fontId="5" fillId="0" borderId="0" applyFont="0" applyFill="0" applyBorder="0" applyAlignment="0" applyProtection="0"/>
    <xf numFmtId="43" fontId="20" fillId="0" borderId="0" applyFont="0" applyFill="0" applyBorder="0" applyAlignment="0">
      <protection/>
    </xf>
    <xf numFmtId="4" fontId="0" fillId="0" borderId="0" applyFont="0" applyFill="0" applyBorder="0" applyAlignment="0" applyProtection="0"/>
    <xf numFmtId="4" fontId="22" fillId="0" borderId="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208" fontId="21" fillId="0" borderId="0">
      <alignment/>
      <protection/>
    </xf>
    <xf numFmtId="208" fontId="21" fillId="0" borderId="0">
      <alignment/>
      <protection/>
    </xf>
    <xf numFmtId="208" fontId="21" fillId="0" borderId="0">
      <alignment/>
      <protection/>
    </xf>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3" fontId="5"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23" fillId="0" borderId="0" applyFont="0" applyFill="0" applyBorder="0" applyAlignment="0" applyProtection="0"/>
    <xf numFmtId="44" fontId="0" fillId="0" borderId="0" applyFont="0" applyFill="0" applyBorder="0" applyAlignment="0" applyProtection="0"/>
    <xf numFmtId="175" fontId="5" fillId="0" borderId="0" applyFont="0" applyFill="0" applyBorder="0" applyAlignment="0" applyProtection="0"/>
    <xf numFmtId="213" fontId="0" fillId="0" borderId="0" applyFont="0" applyFill="0" applyBorder="0" applyAlignment="0" applyProtection="0"/>
    <xf numFmtId="213" fontId="22" fillId="0" borderId="0" applyFill="0" applyBorder="0" applyAlignment="0" applyProtection="0"/>
    <xf numFmtId="213" fontId="0" fillId="0" borderId="0" applyFont="0" applyFill="0" applyBorder="0" applyAlignment="0" applyProtection="0"/>
    <xf numFmtId="213" fontId="0" fillId="0" borderId="0" applyFont="0" applyFill="0" applyBorder="0" applyAlignment="0" applyProtection="0"/>
    <xf numFmtId="213"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23" fillId="0" borderId="0" applyFont="0" applyFill="0" applyBorder="0" applyAlignment="0" applyProtection="0"/>
    <xf numFmtId="211" fontId="0" fillId="0" borderId="0" applyFont="0" applyFill="0" applyBorder="0" applyAlignment="0" applyProtection="0"/>
    <xf numFmtId="0" fontId="0" fillId="0" borderId="0" applyFont="0" applyFill="0" applyBorder="0" applyAlignment="0" applyProtection="0"/>
    <xf numFmtId="0" fontId="22" fillId="0" borderId="0" applyFill="0" applyBorder="0" applyAlignment="0" applyProtection="0"/>
    <xf numFmtId="0" fontId="4" fillId="0" borderId="0" applyNumberFormat="0" applyFill="0" applyBorder="0" applyAlignment="0" applyProtection="0"/>
    <xf numFmtId="2" fontId="0" fillId="0" borderId="0" applyFont="0" applyFill="0" applyBorder="0" applyAlignment="0" applyProtection="0"/>
    <xf numFmtId="2" fontId="22" fillId="0" borderId="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224" fontId="26" fillId="0" borderId="0">
      <alignment/>
      <protection/>
    </xf>
    <xf numFmtId="224" fontId="27" fillId="0" borderId="0">
      <alignment/>
      <protection/>
    </xf>
    <xf numFmtId="224" fontId="27" fillId="0" borderId="0">
      <alignment/>
      <protection/>
    </xf>
    <xf numFmtId="224" fontId="27" fillId="0" borderId="0">
      <alignment/>
      <protection/>
    </xf>
    <xf numFmtId="224" fontId="27" fillId="0" borderId="0">
      <alignment/>
      <protection/>
    </xf>
    <xf numFmtId="224" fontId="27" fillId="0" borderId="0">
      <alignment/>
      <protection/>
    </xf>
    <xf numFmtId="0" fontId="0" fillId="0" borderId="0">
      <alignment/>
      <protection/>
    </xf>
    <xf numFmtId="224" fontId="27" fillId="0" borderId="0">
      <alignment/>
      <protection/>
    </xf>
    <xf numFmtId="0" fontId="0" fillId="0" borderId="0">
      <alignment/>
      <protection/>
    </xf>
    <xf numFmtId="0" fontId="0" fillId="0" borderId="0">
      <alignment/>
      <protection/>
    </xf>
    <xf numFmtId="224" fontId="27" fillId="0" borderId="0">
      <alignment/>
      <protection/>
    </xf>
    <xf numFmtId="224" fontId="28" fillId="0" borderId="0">
      <alignment/>
      <protection/>
    </xf>
    <xf numFmtId="0" fontId="0" fillId="0" borderId="0">
      <alignment/>
      <protection/>
    </xf>
    <xf numFmtId="37" fontId="9" fillId="0" borderId="0">
      <alignment/>
      <protection/>
    </xf>
    <xf numFmtId="224" fontId="29" fillId="0" borderId="0">
      <alignment/>
      <protection/>
    </xf>
    <xf numFmtId="0" fontId="5" fillId="0" borderId="0" applyFill="0">
      <alignment/>
      <protection/>
    </xf>
    <xf numFmtId="0" fontId="0" fillId="0" borderId="0">
      <alignment/>
      <protection/>
    </xf>
    <xf numFmtId="224" fontId="30" fillId="0" borderId="0">
      <alignment/>
      <protection/>
    </xf>
    <xf numFmtId="208" fontId="21" fillId="0" borderId="0">
      <alignment/>
      <protection/>
    </xf>
    <xf numFmtId="224" fontId="27" fillId="0" borderId="0">
      <alignment/>
      <protection/>
    </xf>
    <xf numFmtId="224" fontId="31" fillId="0" borderId="0">
      <alignment/>
      <protection/>
    </xf>
    <xf numFmtId="0" fontId="0" fillId="0" borderId="0">
      <alignment/>
      <protection/>
    </xf>
    <xf numFmtId="0" fontId="0" fillId="0" borderId="0">
      <alignment/>
      <protection/>
    </xf>
    <xf numFmtId="224" fontId="27" fillId="0" borderId="0">
      <alignment/>
      <protection/>
    </xf>
    <xf numFmtId="224" fontId="27" fillId="0" borderId="0">
      <alignment/>
      <protection/>
    </xf>
    <xf numFmtId="224" fontId="27"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224" fontId="26" fillId="0" borderId="0">
      <alignment/>
      <protection/>
    </xf>
    <xf numFmtId="0" fontId="10" fillId="0" borderId="0">
      <alignment/>
      <protection/>
    </xf>
    <xf numFmtId="0" fontId="0" fillId="0" borderId="0">
      <alignment/>
      <protection/>
    </xf>
    <xf numFmtId="0" fontId="20" fillId="0" borderId="0">
      <alignment/>
      <protection/>
    </xf>
    <xf numFmtId="0" fontId="23" fillId="0" borderId="0">
      <alignment/>
      <protection/>
    </xf>
    <xf numFmtId="0" fontId="0" fillId="0" borderId="0">
      <alignment/>
      <protection/>
    </xf>
    <xf numFmtId="0" fontId="0" fillId="0" borderId="0">
      <alignment/>
      <protection/>
    </xf>
    <xf numFmtId="224" fontId="27"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0" fontId="22"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xf numFmtId="0" fontId="25" fillId="0" borderId="0" applyNumberFormat="0" applyFill="0" applyBorder="0" applyAlignment="0" applyProtection="0"/>
  </cellStyleXfs>
  <cellXfs count="158">
    <xf numFmtId="0" fontId="0" fillId="0" borderId="0" xfId="0" applyAlignment="1">
      <alignment/>
    </xf>
    <xf numFmtId="164" fontId="0" fillId="0" borderId="0" xfId="0" applyNumberFormat="1" applyAlignment="1">
      <alignment/>
    </xf>
    <xf numFmtId="0" fontId="7"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quotePrefix="1">
      <alignment horizontal="center"/>
    </xf>
    <xf numFmtId="0" fontId="7" fillId="0" borderId="0" xfId="0" applyFont="1" applyAlignment="1">
      <alignment/>
    </xf>
    <xf numFmtId="0" fontId="7" fillId="0" borderId="2" xfId="0" applyFont="1" applyBorder="1" applyAlignment="1">
      <alignment horizontal="center"/>
    </xf>
    <xf numFmtId="0" fontId="7" fillId="0" borderId="2" xfId="0" applyFont="1" applyBorder="1" applyAlignment="1">
      <alignment/>
    </xf>
    <xf numFmtId="0" fontId="7" fillId="0" borderId="0" xfId="0" applyFont="1" applyAlignment="1">
      <alignment horizontal="center"/>
    </xf>
    <xf numFmtId="0" fontId="7" fillId="0" borderId="0" xfId="0" applyFont="1" applyAlignment="1">
      <alignment horizontal="left"/>
    </xf>
    <xf numFmtId="164" fontId="6" fillId="0" borderId="0" xfId="15" applyNumberFormat="1" applyFont="1" applyAlignment="1">
      <alignment/>
    </xf>
    <xf numFmtId="0" fontId="6" fillId="0" borderId="0" xfId="0" applyFont="1" applyAlignment="1">
      <alignment horizontal="left"/>
    </xf>
    <xf numFmtId="0" fontId="6" fillId="0" borderId="3" xfId="0" applyFont="1" applyBorder="1" applyAlignment="1">
      <alignment/>
    </xf>
    <xf numFmtId="0" fontId="6" fillId="0" borderId="0" xfId="0" applyFont="1" applyBorder="1" applyAlignment="1">
      <alignment/>
    </xf>
    <xf numFmtId="164" fontId="6" fillId="0" borderId="4" xfId="15" applyNumberFormat="1" applyFont="1" applyBorder="1" applyAlignment="1">
      <alignment/>
    </xf>
    <xf numFmtId="164" fontId="6" fillId="0" borderId="0" xfId="15" applyNumberFormat="1" applyFont="1" applyBorder="1" applyAlignment="1">
      <alignment/>
    </xf>
    <xf numFmtId="164" fontId="6" fillId="0" borderId="5" xfId="15" applyNumberFormat="1" applyFont="1" applyBorder="1" applyAlignment="1">
      <alignment/>
    </xf>
    <xf numFmtId="164" fontId="6" fillId="0" borderId="0" xfId="0" applyNumberFormat="1" applyFont="1" applyAlignment="1">
      <alignment/>
    </xf>
    <xf numFmtId="0" fontId="6" fillId="0" borderId="4" xfId="0" applyFont="1" applyBorder="1" applyAlignment="1">
      <alignment/>
    </xf>
    <xf numFmtId="164" fontId="6" fillId="0" borderId="5" xfId="0" applyNumberFormat="1" applyFont="1" applyBorder="1" applyAlignment="1">
      <alignment/>
    </xf>
    <xf numFmtId="164" fontId="6" fillId="0" borderId="0" xfId="0" applyNumberFormat="1" applyFont="1" applyBorder="1" applyAlignment="1">
      <alignment/>
    </xf>
    <xf numFmtId="164" fontId="6" fillId="0" borderId="2" xfId="0" applyNumberFormat="1" applyFont="1" applyBorder="1" applyAlignment="1">
      <alignment/>
    </xf>
    <xf numFmtId="164" fontId="6" fillId="0" borderId="6" xfId="0" applyNumberFormat="1" applyFont="1" applyBorder="1" applyAlignment="1">
      <alignment/>
    </xf>
    <xf numFmtId="164" fontId="6" fillId="0" borderId="2" xfId="15" applyNumberFormat="1" applyFont="1" applyBorder="1" applyAlignment="1">
      <alignment/>
    </xf>
    <xf numFmtId="164" fontId="7" fillId="0" borderId="0" xfId="15" applyNumberFormat="1" applyFont="1" applyAlignment="1">
      <alignment horizontal="left"/>
    </xf>
    <xf numFmtId="164" fontId="6" fillId="0" borderId="6" xfId="15" applyNumberFormat="1" applyFont="1" applyBorder="1" applyAlignment="1">
      <alignment/>
    </xf>
    <xf numFmtId="164" fontId="6" fillId="0" borderId="0" xfId="15" applyNumberFormat="1" applyFont="1" applyAlignment="1">
      <alignment horizontal="left"/>
    </xf>
    <xf numFmtId="164" fontId="7" fillId="0" borderId="0" xfId="15" applyNumberFormat="1" applyFont="1" applyAlignment="1">
      <alignment/>
    </xf>
    <xf numFmtId="0" fontId="11" fillId="0" borderId="0" xfId="0" applyFont="1" applyFill="1" applyAlignment="1">
      <alignment/>
    </xf>
    <xf numFmtId="0" fontId="12" fillId="0" borderId="0" xfId="0" applyFont="1" applyFill="1" applyBorder="1" applyAlignment="1">
      <alignment/>
    </xf>
    <xf numFmtId="0" fontId="12" fillId="0" borderId="0" xfId="0" applyFont="1" applyFill="1" applyBorder="1" applyAlignment="1">
      <alignment horizontal="right"/>
    </xf>
    <xf numFmtId="0" fontId="13" fillId="0" borderId="0" xfId="0" applyFont="1" applyFill="1" applyAlignment="1">
      <alignment/>
    </xf>
    <xf numFmtId="0" fontId="12" fillId="0" borderId="0" xfId="0" applyFont="1" applyBorder="1" applyAlignment="1">
      <alignment/>
    </xf>
    <xf numFmtId="0" fontId="14" fillId="0" borderId="0" xfId="0" applyFont="1" applyBorder="1" applyAlignment="1">
      <alignment/>
    </xf>
    <xf numFmtId="0" fontId="11" fillId="0" borderId="0" xfId="0" applyFont="1" applyAlignment="1">
      <alignment/>
    </xf>
    <xf numFmtId="0" fontId="12" fillId="0" borderId="0" xfId="0" applyFont="1" applyBorder="1" applyAlignment="1">
      <alignment horizontal="right"/>
    </xf>
    <xf numFmtId="0" fontId="13" fillId="0" borderId="0" xfId="0" applyFont="1" applyAlignment="1">
      <alignment/>
    </xf>
    <xf numFmtId="0" fontId="12" fillId="0" borderId="0" xfId="0" applyFont="1" applyAlignment="1">
      <alignment horizontal="justify" wrapText="1"/>
    </xf>
    <xf numFmtId="0" fontId="12" fillId="0" borderId="0" xfId="0" applyFont="1" applyAlignment="1">
      <alignment horizontal="justify"/>
    </xf>
    <xf numFmtId="37" fontId="12" fillId="0" borderId="0" xfId="0" applyNumberFormat="1" applyFont="1" applyBorder="1" applyAlignment="1">
      <alignment/>
    </xf>
    <xf numFmtId="39" fontId="12" fillId="0" borderId="0" xfId="0" applyNumberFormat="1" applyFont="1" applyBorder="1" applyAlignment="1">
      <alignment horizontal="right" wrapText="1"/>
    </xf>
    <xf numFmtId="187" fontId="12" fillId="0" borderId="0" xfId="0" applyNumberFormat="1" applyFont="1" applyBorder="1" applyAlignment="1">
      <alignment/>
    </xf>
    <xf numFmtId="0" fontId="12" fillId="0" borderId="0" xfId="0" applyFont="1" applyFill="1" applyAlignment="1">
      <alignment/>
    </xf>
    <xf numFmtId="0" fontId="12" fillId="0" borderId="0" xfId="0" applyFont="1" applyAlignment="1">
      <alignment/>
    </xf>
    <xf numFmtId="0" fontId="13" fillId="0" borderId="0" xfId="0" applyFont="1" applyFill="1" applyBorder="1" applyAlignment="1">
      <alignment/>
    </xf>
    <xf numFmtId="0" fontId="11" fillId="0" borderId="0" xfId="0" applyFont="1" applyBorder="1" applyAlignment="1">
      <alignment/>
    </xf>
    <xf numFmtId="0" fontId="18" fillId="0" borderId="0" xfId="0" applyFont="1" applyAlignment="1">
      <alignment horizontal="justify" wrapText="1"/>
    </xf>
    <xf numFmtId="0" fontId="18" fillId="0" borderId="0" xfId="0" applyFont="1" applyBorder="1" applyAlignment="1">
      <alignment horizontal="right"/>
    </xf>
    <xf numFmtId="0" fontId="18" fillId="0" borderId="0" xfId="0" applyFont="1" applyBorder="1" applyAlignment="1">
      <alignment/>
    </xf>
    <xf numFmtId="0" fontId="11" fillId="0" borderId="0" xfId="0" applyFont="1" applyAlignment="1">
      <alignment horizontal="center" wrapText="1"/>
    </xf>
    <xf numFmtId="0" fontId="11" fillId="0" borderId="0" xfId="0" applyFont="1" applyAlignment="1">
      <alignment horizontal="right" wrapText="1"/>
    </xf>
    <xf numFmtId="0" fontId="11" fillId="0" borderId="0" xfId="0" applyFont="1" applyBorder="1" applyAlignment="1">
      <alignment horizontal="right"/>
    </xf>
    <xf numFmtId="206" fontId="11" fillId="0" borderId="0" xfId="0" applyNumberFormat="1" applyFont="1" applyAlignment="1">
      <alignment horizontal="right" wrapText="1"/>
    </xf>
    <xf numFmtId="37" fontId="18" fillId="0" borderId="0" xfId="0" applyNumberFormat="1" applyFont="1" applyBorder="1" applyAlignment="1">
      <alignment/>
    </xf>
    <xf numFmtId="37" fontId="18" fillId="0" borderId="0" xfId="0" applyNumberFormat="1" applyFont="1" applyBorder="1" applyAlignment="1">
      <alignment horizontal="right"/>
    </xf>
    <xf numFmtId="37" fontId="18" fillId="0" borderId="0" xfId="0" applyNumberFormat="1" applyFont="1" applyAlignment="1">
      <alignment horizontal="justify" wrapText="1"/>
    </xf>
    <xf numFmtId="37" fontId="11" fillId="0" borderId="0" xfId="0" applyNumberFormat="1" applyFont="1" applyAlignment="1">
      <alignment horizontal="right" wrapText="1"/>
    </xf>
    <xf numFmtId="37" fontId="18" fillId="0" borderId="0" xfId="0" applyNumberFormat="1" applyFont="1" applyAlignment="1">
      <alignment horizontal="right" wrapText="1"/>
    </xf>
    <xf numFmtId="37" fontId="18" fillId="0" borderId="0" xfId="0" applyNumberFormat="1" applyFont="1" applyFill="1" applyAlignment="1">
      <alignment horizontal="right" wrapText="1"/>
    </xf>
    <xf numFmtId="37" fontId="18" fillId="0" borderId="0" xfId="0" applyNumberFormat="1" applyFont="1" applyBorder="1" applyAlignment="1">
      <alignment horizontal="left"/>
    </xf>
    <xf numFmtId="37" fontId="18" fillId="0" borderId="0" xfId="0" applyNumberFormat="1" applyFont="1" applyFill="1" applyBorder="1" applyAlignment="1">
      <alignment/>
    </xf>
    <xf numFmtId="41" fontId="18" fillId="0" borderId="0" xfId="0" applyNumberFormat="1" applyFont="1" applyBorder="1" applyAlignment="1">
      <alignment/>
    </xf>
    <xf numFmtId="41" fontId="18" fillId="0" borderId="0" xfId="0" applyNumberFormat="1" applyFont="1" applyFill="1" applyBorder="1" applyAlignment="1">
      <alignment/>
    </xf>
    <xf numFmtId="164" fontId="18" fillId="0" borderId="0" xfId="15" applyNumberFormat="1" applyFont="1" applyBorder="1" applyAlignment="1">
      <alignment/>
    </xf>
    <xf numFmtId="37" fontId="18" fillId="0" borderId="6" xfId="0" applyNumberFormat="1" applyFont="1" applyFill="1" applyBorder="1" applyAlignment="1">
      <alignment/>
    </xf>
    <xf numFmtId="164" fontId="18" fillId="0" borderId="6" xfId="15" applyNumberFormat="1" applyFont="1" applyBorder="1" applyAlignment="1">
      <alignment/>
    </xf>
    <xf numFmtId="37" fontId="18" fillId="0" borderId="7" xfId="0" applyNumberFormat="1" applyFont="1" applyBorder="1" applyAlignment="1">
      <alignment/>
    </xf>
    <xf numFmtId="37" fontId="18" fillId="0" borderId="7" xfId="0" applyNumberFormat="1" applyFont="1" applyFill="1" applyBorder="1" applyAlignment="1">
      <alignment/>
    </xf>
    <xf numFmtId="43" fontId="18" fillId="0" borderId="7" xfId="15" applyFont="1" applyFill="1" applyBorder="1" applyAlignment="1">
      <alignment/>
    </xf>
    <xf numFmtId="37" fontId="18" fillId="0" borderId="6" xfId="0" applyNumberFormat="1" applyFont="1" applyBorder="1" applyAlignment="1">
      <alignment/>
    </xf>
    <xf numFmtId="37" fontId="18" fillId="0" borderId="0" xfId="0" applyNumberFormat="1" applyFont="1" applyBorder="1" applyAlignment="1">
      <alignment horizontal="right" wrapText="1"/>
    </xf>
    <xf numFmtId="37" fontId="18" fillId="0" borderId="0" xfId="0" applyNumberFormat="1" applyFont="1" applyFill="1" applyBorder="1" applyAlignment="1">
      <alignment horizontal="right" wrapText="1"/>
    </xf>
    <xf numFmtId="187" fontId="18" fillId="0" borderId="0" xfId="0" applyNumberFormat="1" applyFont="1" applyAlignment="1">
      <alignment horizontal="right" wrapText="1"/>
    </xf>
    <xf numFmtId="187" fontId="18" fillId="0" borderId="0" xfId="0" applyNumberFormat="1" applyFont="1" applyBorder="1" applyAlignment="1">
      <alignment horizontal="right" wrapText="1"/>
    </xf>
    <xf numFmtId="41" fontId="18" fillId="0" borderId="6" xfId="0" applyNumberFormat="1" applyFont="1" applyBorder="1" applyAlignment="1">
      <alignment/>
    </xf>
    <xf numFmtId="41" fontId="18" fillId="0" borderId="6" xfId="0" applyNumberFormat="1" applyFont="1" applyFill="1" applyBorder="1" applyAlignment="1">
      <alignment/>
    </xf>
    <xf numFmtId="39" fontId="18" fillId="0" borderId="0" xfId="0" applyNumberFormat="1" applyFont="1" applyBorder="1" applyAlignment="1">
      <alignment horizontal="right" wrapText="1"/>
    </xf>
    <xf numFmtId="39" fontId="18" fillId="0" borderId="0" xfId="0" applyNumberFormat="1" applyFont="1" applyAlignment="1">
      <alignment horizontal="right" wrapText="1"/>
    </xf>
    <xf numFmtId="39" fontId="18" fillId="0" borderId="0" xfId="0" applyNumberFormat="1" applyFont="1" applyFill="1" applyBorder="1" applyAlignment="1">
      <alignment horizontal="right" wrapText="1"/>
    </xf>
    <xf numFmtId="39" fontId="18" fillId="0" borderId="0" xfId="0" applyNumberFormat="1" applyFont="1" applyFill="1" applyAlignment="1">
      <alignment horizontal="right" wrapText="1"/>
    </xf>
    <xf numFmtId="39" fontId="18" fillId="0" borderId="0" xfId="0" applyNumberFormat="1" applyFont="1" applyBorder="1" applyAlignment="1" quotePrefix="1">
      <alignment horizontal="right" wrapText="1"/>
    </xf>
    <xf numFmtId="39" fontId="18" fillId="0" borderId="6" xfId="0" applyNumberFormat="1" applyFont="1" applyBorder="1" applyAlignment="1" quotePrefix="1">
      <alignment horizontal="right" wrapText="1"/>
    </xf>
    <xf numFmtId="37" fontId="19" fillId="0" borderId="0" xfId="0" applyNumberFormat="1" applyFont="1" applyBorder="1" applyAlignment="1">
      <alignment horizontal="left"/>
    </xf>
    <xf numFmtId="187" fontId="18" fillId="0" borderId="0" xfId="0" applyNumberFormat="1" applyFont="1" applyBorder="1" applyAlignment="1" quotePrefix="1">
      <alignment horizontal="right" wrapText="1"/>
    </xf>
    <xf numFmtId="37" fontId="18" fillId="0" borderId="0" xfId="0" applyNumberFormat="1" applyFont="1" applyBorder="1" applyAlignment="1">
      <alignment horizontal="right" vertical="top"/>
    </xf>
    <xf numFmtId="37" fontId="11" fillId="0" borderId="0" xfId="0" applyNumberFormat="1" applyFont="1" applyBorder="1" applyAlignment="1">
      <alignment horizontal="right"/>
    </xf>
    <xf numFmtId="38" fontId="18" fillId="0" borderId="0" xfId="0" applyNumberFormat="1" applyFont="1" applyBorder="1" applyAlignment="1">
      <alignment horizontal="right"/>
    </xf>
    <xf numFmtId="0" fontId="19" fillId="0" borderId="0" xfId="0" applyFont="1" applyBorder="1" applyAlignment="1">
      <alignment/>
    </xf>
    <xf numFmtId="0" fontId="18" fillId="0" borderId="0" xfId="0" applyFont="1" applyBorder="1" applyAlignment="1">
      <alignment horizontal="left" indent="1"/>
    </xf>
    <xf numFmtId="41" fontId="18" fillId="0" borderId="3" xfId="0" applyNumberFormat="1" applyFont="1" applyBorder="1" applyAlignment="1">
      <alignment horizontal="right"/>
    </xf>
    <xf numFmtId="41" fontId="18" fillId="0" borderId="0" xfId="0" applyNumberFormat="1" applyFont="1" applyBorder="1" applyAlignment="1">
      <alignment horizontal="right"/>
    </xf>
    <xf numFmtId="41" fontId="18" fillId="0" borderId="4" xfId="0" applyNumberFormat="1" applyFont="1" applyBorder="1" applyAlignment="1">
      <alignment horizontal="right"/>
    </xf>
    <xf numFmtId="41" fontId="18" fillId="0" borderId="5" xfId="0" applyNumberFormat="1" applyFont="1" applyBorder="1" applyAlignment="1">
      <alignment horizontal="right"/>
    </xf>
    <xf numFmtId="41" fontId="18" fillId="0" borderId="8" xfId="0" applyNumberFormat="1" applyFont="1" applyBorder="1" applyAlignment="1">
      <alignment horizontal="right"/>
    </xf>
    <xf numFmtId="41" fontId="18" fillId="0" borderId="3" xfId="0" applyNumberFormat="1" applyFont="1" applyBorder="1" applyAlignment="1">
      <alignment/>
    </xf>
    <xf numFmtId="41" fontId="18" fillId="0" borderId="9" xfId="0" applyNumberFormat="1" applyFont="1" applyBorder="1" applyAlignment="1">
      <alignment horizontal="right"/>
    </xf>
    <xf numFmtId="41" fontId="18" fillId="0" borderId="10" xfId="0" applyNumberFormat="1" applyFont="1" applyBorder="1" applyAlignment="1">
      <alignment horizontal="right"/>
    </xf>
    <xf numFmtId="41" fontId="18" fillId="0" borderId="7" xfId="0" applyNumberFormat="1" applyFont="1" applyBorder="1" applyAlignment="1">
      <alignment horizontal="right"/>
    </xf>
    <xf numFmtId="38" fontId="18" fillId="0" borderId="10" xfId="0" applyNumberFormat="1" applyFont="1" applyBorder="1" applyAlignment="1">
      <alignment horizontal="right"/>
    </xf>
    <xf numFmtId="43" fontId="18" fillId="0" borderId="0" xfId="15" applyNumberFormat="1" applyFont="1" applyFill="1" applyBorder="1" applyAlignment="1">
      <alignment horizontal="right"/>
    </xf>
    <xf numFmtId="43" fontId="18" fillId="0" borderId="0" xfId="0" applyNumberFormat="1" applyFont="1" applyFill="1" applyBorder="1" applyAlignment="1">
      <alignment horizontal="right"/>
    </xf>
    <xf numFmtId="40" fontId="18" fillId="0" borderId="6" xfId="0" applyNumberFormat="1" applyFont="1" applyBorder="1" applyAlignment="1">
      <alignment horizontal="right"/>
    </xf>
    <xf numFmtId="40" fontId="18" fillId="0" borderId="0" xfId="0" applyNumberFormat="1" applyFont="1" applyBorder="1" applyAlignment="1">
      <alignment horizontal="right"/>
    </xf>
    <xf numFmtId="14" fontId="15" fillId="0" borderId="0" xfId="0" applyNumberFormat="1" applyFont="1" applyAlignment="1">
      <alignment horizontal="right" wrapText="1"/>
    </xf>
    <xf numFmtId="0" fontId="13" fillId="0" borderId="0" xfId="0" applyFont="1" applyAlignment="1">
      <alignment/>
    </xf>
    <xf numFmtId="37" fontId="12" fillId="0" borderId="0" xfId="0" applyNumberFormat="1" applyFont="1" applyBorder="1" applyAlignment="1" quotePrefix="1">
      <alignment/>
    </xf>
    <xf numFmtId="39" fontId="18" fillId="0" borderId="0" xfId="0" applyNumberFormat="1" applyFont="1" applyBorder="1" applyAlignment="1" quotePrefix="1">
      <alignment horizontal="center"/>
    </xf>
    <xf numFmtId="43" fontId="12" fillId="0" borderId="2" xfId="15" applyFont="1" applyFill="1" applyBorder="1" applyAlignment="1">
      <alignment/>
    </xf>
    <xf numFmtId="0" fontId="12" fillId="0" borderId="0" xfId="0" applyFont="1" applyFill="1" applyAlignment="1">
      <alignment vertical="top" wrapText="1"/>
    </xf>
    <xf numFmtId="0" fontId="12" fillId="0" borderId="0" xfId="0" applyFont="1" applyFill="1" applyAlignment="1">
      <alignment horizontal="left" vertical="top" wrapText="1"/>
    </xf>
    <xf numFmtId="0" fontId="12" fillId="0" borderId="0" xfId="0" applyFont="1" applyFill="1" applyAlignment="1">
      <alignment horizontal="justify" vertical="top" wrapText="1"/>
    </xf>
    <xf numFmtId="0" fontId="12" fillId="0" borderId="0" xfId="0" applyFont="1" applyFill="1" applyBorder="1" applyAlignment="1">
      <alignment horizontal="left"/>
    </xf>
    <xf numFmtId="0" fontId="13" fillId="0" borderId="0" xfId="0" applyFont="1" applyFill="1" applyAlignment="1">
      <alignment horizontal="right" wrapText="1"/>
    </xf>
    <xf numFmtId="38" fontId="12" fillId="0" borderId="0" xfId="0" applyNumberFormat="1" applyFont="1" applyFill="1" applyBorder="1" applyAlignment="1">
      <alignment horizontal="right"/>
    </xf>
    <xf numFmtId="0" fontId="12" fillId="0" borderId="0" xfId="0" applyFont="1" applyFill="1" applyBorder="1" applyAlignment="1">
      <alignment horizontal="justify" wrapText="1"/>
    </xf>
    <xf numFmtId="38" fontId="12" fillId="0" borderId="10" xfId="0" applyNumberFormat="1" applyFont="1" applyFill="1" applyBorder="1" applyAlignment="1">
      <alignment horizontal="right"/>
    </xf>
    <xf numFmtId="38" fontId="12" fillId="0" borderId="0" xfId="0" applyNumberFormat="1" applyFont="1" applyFill="1" applyAlignment="1">
      <alignment/>
    </xf>
    <xf numFmtId="38" fontId="12" fillId="0" borderId="10" xfId="0" applyNumberFormat="1" applyFont="1" applyFill="1" applyBorder="1" applyAlignment="1">
      <alignment/>
    </xf>
    <xf numFmtId="0" fontId="12" fillId="0" borderId="0" xfId="0" applyFont="1" applyFill="1" applyBorder="1" applyAlignment="1">
      <alignment horizontal="left" indent="2"/>
    </xf>
    <xf numFmtId="0" fontId="15" fillId="0" borderId="0" xfId="0" applyFont="1" applyFill="1" applyAlignment="1">
      <alignment/>
    </xf>
    <xf numFmtId="37" fontId="12" fillId="0" borderId="0" xfId="0" applyNumberFormat="1" applyFont="1" applyFill="1" applyAlignment="1">
      <alignment/>
    </xf>
    <xf numFmtId="37" fontId="12" fillId="0" borderId="2" xfId="0" applyNumberFormat="1" applyFont="1" applyFill="1" applyBorder="1" applyAlignment="1">
      <alignment/>
    </xf>
    <xf numFmtId="37" fontId="12" fillId="0" borderId="10" xfId="0" applyNumberFormat="1" applyFont="1" applyFill="1" applyBorder="1" applyAlignment="1">
      <alignment/>
    </xf>
    <xf numFmtId="37" fontId="12" fillId="0" borderId="0" xfId="0" applyNumberFormat="1" applyFont="1" applyFill="1" applyBorder="1" applyAlignment="1">
      <alignment/>
    </xf>
    <xf numFmtId="0" fontId="12" fillId="0" borderId="0" xfId="0" applyFont="1" applyFill="1" applyAlignment="1">
      <alignment vertical="top"/>
    </xf>
    <xf numFmtId="38" fontId="12" fillId="0" borderId="0" xfId="0" applyNumberFormat="1" applyFont="1" applyFill="1" applyBorder="1" applyAlignment="1">
      <alignment/>
    </xf>
    <xf numFmtId="0" fontId="32" fillId="0" borderId="0" xfId="0" applyFont="1" applyBorder="1" applyAlignment="1">
      <alignment horizontal="left"/>
    </xf>
    <xf numFmtId="0" fontId="13" fillId="0" borderId="0" xfId="0" applyFont="1" applyFill="1" applyBorder="1" applyAlignment="1">
      <alignment horizontal="right"/>
    </xf>
    <xf numFmtId="0" fontId="13" fillId="0" borderId="0" xfId="0" applyFont="1" applyFill="1" applyAlignment="1">
      <alignment horizontal="right"/>
    </xf>
    <xf numFmtId="43" fontId="18" fillId="0" borderId="0" xfId="15" applyFont="1" applyBorder="1" applyAlignment="1">
      <alignment/>
    </xf>
    <xf numFmtId="43" fontId="18" fillId="0" borderId="0" xfId="15" applyFont="1" applyFill="1" applyBorder="1" applyAlignment="1">
      <alignment/>
    </xf>
    <xf numFmtId="43" fontId="12" fillId="0" borderId="0" xfId="15" applyFont="1" applyFill="1" applyBorder="1" applyAlignment="1">
      <alignment horizontal="right"/>
    </xf>
    <xf numFmtId="43" fontId="12" fillId="0" borderId="10" xfId="15" applyFont="1" applyFill="1" applyBorder="1" applyAlignment="1">
      <alignment horizontal="right"/>
    </xf>
    <xf numFmtId="37" fontId="18" fillId="0" borderId="0" xfId="0" applyNumberFormat="1" applyFont="1" applyBorder="1" applyAlignment="1">
      <alignment vertical="top"/>
    </xf>
    <xf numFmtId="37" fontId="18" fillId="0" borderId="0" xfId="0" applyNumberFormat="1" applyFont="1" applyAlignment="1">
      <alignment horizontal="justify" vertical="top"/>
    </xf>
    <xf numFmtId="0" fontId="12" fillId="0" borderId="11" xfId="0" applyFont="1" applyBorder="1" applyAlignment="1">
      <alignment/>
    </xf>
    <xf numFmtId="0" fontId="11" fillId="0" borderId="9" xfId="0" applyFont="1" applyBorder="1" applyAlignment="1">
      <alignment horizontal="center"/>
    </xf>
    <xf numFmtId="0" fontId="11" fillId="0" borderId="12" xfId="0" applyFont="1" applyBorder="1" applyAlignment="1">
      <alignment horizontal="center" wrapText="1"/>
    </xf>
    <xf numFmtId="38" fontId="12" fillId="0" borderId="13" xfId="0" applyNumberFormat="1" applyFont="1" applyFill="1" applyBorder="1" applyAlignment="1">
      <alignment/>
    </xf>
    <xf numFmtId="37" fontId="12" fillId="0" borderId="6" xfId="0" applyNumberFormat="1" applyFont="1" applyFill="1" applyBorder="1" applyAlignment="1">
      <alignment/>
    </xf>
    <xf numFmtId="14" fontId="13" fillId="0" borderId="0" xfId="0" applyNumberFormat="1" applyFont="1" applyFill="1" applyAlignment="1">
      <alignment horizontal="right" wrapText="1"/>
    </xf>
    <xf numFmtId="0" fontId="13" fillId="0" borderId="0" xfId="0" applyFont="1" applyFill="1" applyAlignment="1" quotePrefix="1">
      <alignment horizontal="right"/>
    </xf>
    <xf numFmtId="38" fontId="12" fillId="0" borderId="6" xfId="0" applyNumberFormat="1" applyFont="1" applyFill="1" applyBorder="1" applyAlignment="1">
      <alignment/>
    </xf>
    <xf numFmtId="37" fontId="12" fillId="0" borderId="13" xfId="0" applyNumberFormat="1" applyFont="1" applyFill="1" applyBorder="1" applyAlignment="1">
      <alignment/>
    </xf>
    <xf numFmtId="164" fontId="12" fillId="0" borderId="0" xfId="15" applyNumberFormat="1" applyFont="1" applyAlignment="1">
      <alignment/>
    </xf>
    <xf numFmtId="164" fontId="13" fillId="0" borderId="0" xfId="15" applyNumberFormat="1" applyFont="1" applyAlignment="1">
      <alignment vertical="top"/>
    </xf>
    <xf numFmtId="164" fontId="13" fillId="0" borderId="0" xfId="15" applyNumberFormat="1" applyFont="1" applyAlignment="1">
      <alignment/>
    </xf>
    <xf numFmtId="164" fontId="13" fillId="0" borderId="0" xfId="15" applyNumberFormat="1" applyFont="1" applyAlignment="1">
      <alignment/>
    </xf>
    <xf numFmtId="37" fontId="18" fillId="0" borderId="0" xfId="0" applyNumberFormat="1" applyFont="1" applyBorder="1" applyAlignment="1">
      <alignment horizontal="justify" vertical="top" wrapText="1"/>
    </xf>
    <xf numFmtId="37" fontId="18" fillId="0" borderId="0" xfId="0" applyNumberFormat="1" applyFont="1" applyFill="1" applyBorder="1" applyAlignment="1">
      <alignment horizontal="justify" wrapText="1"/>
    </xf>
    <xf numFmtId="0" fontId="12" fillId="0" borderId="0" xfId="0" applyFont="1" applyFill="1" applyAlignment="1">
      <alignment horizontal="justify" vertical="top" wrapText="1"/>
    </xf>
    <xf numFmtId="0" fontId="12" fillId="0" borderId="0" xfId="0" applyFont="1" applyFill="1" applyBorder="1" applyAlignment="1">
      <alignment horizontal="justify" vertical="top" wrapText="1"/>
    </xf>
    <xf numFmtId="0" fontId="12" fillId="0" borderId="0" xfId="0" applyFont="1" applyFill="1" applyAlignment="1">
      <alignment horizontal="justify" vertical="top" wrapText="1" shrinkToFit="1"/>
    </xf>
    <xf numFmtId="0" fontId="33" fillId="0" borderId="0" xfId="0" applyFont="1" applyFill="1" applyAlignment="1">
      <alignment horizontal="justify" vertical="top" wrapText="1"/>
    </xf>
    <xf numFmtId="0" fontId="0" fillId="0" borderId="0" xfId="0" applyFont="1" applyFill="1" applyAlignment="1">
      <alignment horizontal="justify" vertical="top" wrapText="1"/>
    </xf>
    <xf numFmtId="49" fontId="12" fillId="0" borderId="0" xfId="0" applyNumberFormat="1" applyFont="1" applyFill="1" applyAlignment="1">
      <alignment horizontal="justify" wrapText="1"/>
    </xf>
  </cellXfs>
  <cellStyles count="111">
    <cellStyle name="Normal" xfId="0"/>
    <cellStyle name="Comma" xfId="15"/>
    <cellStyle name="Comma [0]" xfId="16"/>
    <cellStyle name="Comma [0]_KC Group Interco Elimination" xfId="17"/>
    <cellStyle name="Comma_ - Style1" xfId="18"/>
    <cellStyle name="Comma_ - Style2" xfId="19"/>
    <cellStyle name="Comma_ - Style3" xfId="20"/>
    <cellStyle name="Comma_ - Style4" xfId="21"/>
    <cellStyle name="Comma_ - Style5" xfId="22"/>
    <cellStyle name="Comma_0897" xfId="23"/>
    <cellStyle name="Comma_KC Group Interco Elimination" xfId="24"/>
    <cellStyle name="Comma_KCHBN0600a" xfId="25"/>
    <cellStyle name="Comma_MR2" xfId="26"/>
    <cellStyle name="Comma_MR23" xfId="27"/>
    <cellStyle name="Comma_MR3" xfId="28"/>
    <cellStyle name="Comma_MR4" xfId="29"/>
    <cellStyle name="Comma_MRPT" xfId="30"/>
    <cellStyle name="Comma_o.debtors" xfId="31"/>
    <cellStyle name="Comma_Sheet1" xfId="32"/>
    <cellStyle name="Comma_TAX" xfId="33"/>
    <cellStyle name="Comma_UNMONIES" xfId="34"/>
    <cellStyle name="Comma0" xfId="35"/>
    <cellStyle name="Comma0 - Style6" xfId="36"/>
    <cellStyle name="Curren - Style7" xfId="37"/>
    <cellStyle name="Curren - Style8" xfId="38"/>
    <cellStyle name="Currency" xfId="39"/>
    <cellStyle name="Currency [0]" xfId="40"/>
    <cellStyle name="Currency [0]_adj (RM1 per mt)" xfId="41"/>
    <cellStyle name="Currency [0]_KC Group Interco Elimination" xfId="42"/>
    <cellStyle name="Currency [0]_overiding" xfId="43"/>
    <cellStyle name="Currency [0]_Sheet1" xfId="44"/>
    <cellStyle name="Currency [0]_srin0597" xfId="45"/>
    <cellStyle name="Currency_adj (RM1 per mt)" xfId="46"/>
    <cellStyle name="Currency_KC Group Interco Elimination" xfId="47"/>
    <cellStyle name="Currency_MR2" xfId="48"/>
    <cellStyle name="Currency_MR23" xfId="49"/>
    <cellStyle name="Currency_MR3" xfId="50"/>
    <cellStyle name="Currency_MR4" xfId="51"/>
    <cellStyle name="Currency_MRPT" xfId="52"/>
    <cellStyle name="Currency_overiding" xfId="53"/>
    <cellStyle name="Currency_Sheet1" xfId="54"/>
    <cellStyle name="Currency_srin0597" xfId="55"/>
    <cellStyle name="Currency0" xfId="56"/>
    <cellStyle name="Date" xfId="57"/>
    <cellStyle name="Date_MR23" xfId="58"/>
    <cellStyle name="E&amp;Y House" xfId="59"/>
    <cellStyle name="Fixed" xfId="60"/>
    <cellStyle name="Fixed_MR23" xfId="61"/>
    <cellStyle name="Followed Hyperlink" xfId="62"/>
    <cellStyle name="Heading 1" xfId="63"/>
    <cellStyle name="Heading 2" xfId="64"/>
    <cellStyle name="HEADING1" xfId="65"/>
    <cellStyle name="HEADING2" xfId="66"/>
    <cellStyle name="Hyperlink" xfId="67"/>
    <cellStyle name="Normal_03NOTE1" xfId="68"/>
    <cellStyle name="Normal_03NOTE2" xfId="69"/>
    <cellStyle name="Normal_03NOTE3" xfId="70"/>
    <cellStyle name="Normal_03NOTE4" xfId="71"/>
    <cellStyle name="Normal_03NOTE5" xfId="72"/>
    <cellStyle name="Normal_03NOTE6" xfId="73"/>
    <cellStyle name="Normal_0897" xfId="74"/>
    <cellStyle name="Normal_1996MGT" xfId="75"/>
    <cellStyle name="Normal_1996MGT_1" xfId="76"/>
    <cellStyle name="Normal_adj (RM1 per mt)" xfId="77"/>
    <cellStyle name="Normal_BS0396" xfId="78"/>
    <cellStyle name="Normal_GP&amp;L0396" xfId="79"/>
    <cellStyle name="Normal_gpl (2)" xfId="80"/>
    <cellStyle name="Normal_GPL032000 (AKM's updated version - not fully updated)" xfId="81"/>
    <cellStyle name="Normal_GRNTEEAL" xfId="82"/>
    <cellStyle name="Normal_KC Group Interco Elimination" xfId="83"/>
    <cellStyle name="Normal_KCFILE" xfId="84"/>
    <cellStyle name="Normal_KCFILE04" xfId="85"/>
    <cellStyle name="Normal_KCHBN0600a" xfId="86"/>
    <cellStyle name="Normal_KCMSA03A" xfId="87"/>
    <cellStyle name="Normal_KCMSA03B" xfId="88"/>
    <cellStyle name="Normal_Kedah Cement Consol (16 Feb) by E&amp;Y (AKM's version)" xfId="89"/>
    <cellStyle name="Normal_MA" xfId="90"/>
    <cellStyle name="Normal_MA0396" xfId="91"/>
    <cellStyle name="Normal_MGT0396" xfId="92"/>
    <cellStyle name="Normal_MGTIND03" xfId="93"/>
    <cellStyle name="Normal_MR2" xfId="94"/>
    <cellStyle name="Normal_MR23" xfId="95"/>
    <cellStyle name="Normal_MR3" xfId="96"/>
    <cellStyle name="Normal_MR4" xfId="97"/>
    <cellStyle name="Normal_MRPT" xfId="98"/>
    <cellStyle name="Normal_NOTE 7" xfId="99"/>
    <cellStyle name="Normal_NOTE1" xfId="100"/>
    <cellStyle name="Normal_NOTE2" xfId="101"/>
    <cellStyle name="Normal_NOTE3" xfId="102"/>
    <cellStyle name="Normal_NOTE4" xfId="103"/>
    <cellStyle name="Normal_NOTE5" xfId="104"/>
    <cellStyle name="Normal_NOTE6" xfId="105"/>
    <cellStyle name="Normal_o.debtors" xfId="106"/>
    <cellStyle name="Normal_overiding" xfId="107"/>
    <cellStyle name="Normal_PROFITVA" xfId="108"/>
    <cellStyle name="Normal_Sheet1" xfId="109"/>
    <cellStyle name="Normal_Sheet1_1" xfId="110"/>
    <cellStyle name="Normal_Sheet1_KCHBN0600a" xfId="111"/>
    <cellStyle name="Normal_srin0597" xfId="112"/>
    <cellStyle name="Normal_TAX" xfId="113"/>
    <cellStyle name="Normal_TBL" xfId="114"/>
    <cellStyle name="Normal_TBL0396" xfId="115"/>
    <cellStyle name="Normal_UNMONIES" xfId="116"/>
    <cellStyle name="Percent" xfId="117"/>
    <cellStyle name="Percent_MR2" xfId="118"/>
    <cellStyle name="Percent_MR23" xfId="119"/>
    <cellStyle name="Percent_MR3" xfId="120"/>
    <cellStyle name="Percent_MR4" xfId="121"/>
    <cellStyle name="Percent_MRPT" xfId="122"/>
    <cellStyle name="Total" xfId="123"/>
    <cellStyle name="Total_MR23" xfId="1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zoomScale="85" zoomScaleNormal="85" zoomScaleSheetLayoutView="85" workbookViewId="0" topLeftCell="A1">
      <pane xSplit="3" ySplit="10" topLeftCell="D11" activePane="bottomRight" state="frozen"/>
      <selection pane="topLeft" activeCell="A1" sqref="A1"/>
      <selection pane="topRight" activeCell="D1" sqref="D1"/>
      <selection pane="bottomLeft" activeCell="A11" sqref="A11"/>
      <selection pane="bottomRight" activeCell="H18" sqref="H18"/>
    </sheetView>
  </sheetViews>
  <sheetFormatPr defaultColWidth="9.140625" defaultRowHeight="12.75"/>
  <cols>
    <col min="1" max="1" width="6.140625" style="34" customWidth="1"/>
    <col min="2" max="2" width="3.00390625" style="34" customWidth="1"/>
    <col min="3" max="3" width="43.57421875" style="37" bestFit="1" customWidth="1"/>
    <col min="4" max="4" width="14.7109375" style="34" customWidth="1"/>
    <col min="5" max="5" width="2.57421875" style="34" customWidth="1"/>
    <col min="6" max="6" width="14.7109375" style="34" bestFit="1" customWidth="1"/>
    <col min="7" max="7" width="2.57421875" style="34" customWidth="1"/>
    <col min="8" max="8" width="14.7109375" style="34" customWidth="1"/>
    <col min="9" max="9" width="2.7109375" style="34" customWidth="1"/>
    <col min="10" max="10" width="14.7109375" style="34" customWidth="1"/>
    <col min="11" max="16384" width="7.8515625" style="34" customWidth="1"/>
  </cols>
  <sheetData>
    <row r="1" spans="1:10" s="31" customFormat="1" ht="15.75">
      <c r="A1" s="30" t="s">
        <v>60</v>
      </c>
      <c r="C1" s="32"/>
      <c r="D1" s="33"/>
      <c r="I1" s="34"/>
      <c r="J1" s="35"/>
    </row>
    <row r="2" spans="1:4" ht="14.25">
      <c r="A2" s="36" t="s">
        <v>61</v>
      </c>
      <c r="D2" s="38"/>
    </row>
    <row r="3" spans="1:4" ht="14.25">
      <c r="A3" s="36" t="s">
        <v>219</v>
      </c>
      <c r="D3" s="38"/>
    </row>
    <row r="4" spans="1:10" ht="12.75">
      <c r="A4" s="128" t="s">
        <v>62</v>
      </c>
      <c r="B4" s="39"/>
      <c r="D4" s="39"/>
      <c r="E4" s="39"/>
      <c r="F4" s="39"/>
      <c r="G4" s="39"/>
      <c r="H4" s="39"/>
      <c r="I4" s="39"/>
      <c r="J4" s="39"/>
    </row>
    <row r="5" spans="2:9" ht="12.75" customHeight="1">
      <c r="B5" s="39"/>
      <c r="C5" s="40"/>
      <c r="D5" s="40"/>
      <c r="E5" s="40"/>
      <c r="F5" s="40"/>
      <c r="G5" s="40"/>
      <c r="H5" s="40"/>
      <c r="I5" s="40"/>
    </row>
    <row r="6" spans="1:10" ht="15" customHeight="1">
      <c r="A6" s="47" t="s">
        <v>63</v>
      </c>
      <c r="B6" s="50"/>
      <c r="C6" s="49"/>
      <c r="D6" s="137"/>
      <c r="E6" s="138" t="s">
        <v>64</v>
      </c>
      <c r="F6" s="139"/>
      <c r="G6" s="51"/>
      <c r="H6" s="137"/>
      <c r="I6" s="138" t="s">
        <v>222</v>
      </c>
      <c r="J6" s="139"/>
    </row>
    <row r="7" spans="1:10" ht="30" customHeight="1">
      <c r="A7" s="49"/>
      <c r="B7" s="50"/>
      <c r="C7" s="49"/>
      <c r="D7" s="53" t="s">
        <v>65</v>
      </c>
      <c r="E7" s="52"/>
      <c r="F7" s="52" t="s">
        <v>184</v>
      </c>
      <c r="G7" s="52"/>
      <c r="H7" s="52" t="s">
        <v>65</v>
      </c>
      <c r="I7" s="52"/>
      <c r="J7" s="52" t="s">
        <v>184</v>
      </c>
    </row>
    <row r="8" spans="1:10" ht="15">
      <c r="A8" s="49"/>
      <c r="B8" s="50"/>
      <c r="C8" s="49"/>
      <c r="D8" s="52" t="s">
        <v>66</v>
      </c>
      <c r="E8" s="52"/>
      <c r="F8" s="52" t="s">
        <v>66</v>
      </c>
      <c r="G8" s="52"/>
      <c r="H8" s="52" t="s">
        <v>67</v>
      </c>
      <c r="I8" s="52"/>
      <c r="J8" s="52" t="s">
        <v>68</v>
      </c>
    </row>
    <row r="9" spans="1:10" ht="15">
      <c r="A9" s="49"/>
      <c r="B9" s="50"/>
      <c r="C9" s="49"/>
      <c r="D9" s="54">
        <v>36799</v>
      </c>
      <c r="E9" s="52"/>
      <c r="F9" s="54">
        <v>36433</v>
      </c>
      <c r="G9" s="54"/>
      <c r="H9" s="54">
        <v>36799</v>
      </c>
      <c r="I9" s="54"/>
      <c r="J9" s="54">
        <v>36433</v>
      </c>
    </row>
    <row r="10" spans="1:10" s="41" customFormat="1" ht="15">
      <c r="A10" s="56"/>
      <c r="B10" s="55"/>
      <c r="C10" s="56"/>
      <c r="D10" s="58" t="s">
        <v>2</v>
      </c>
      <c r="E10" s="58"/>
      <c r="F10" s="58" t="s">
        <v>2</v>
      </c>
      <c r="G10" s="58"/>
      <c r="H10" s="58" t="s">
        <v>2</v>
      </c>
      <c r="I10" s="58"/>
      <c r="J10" s="58" t="s">
        <v>2</v>
      </c>
    </row>
    <row r="11" spans="1:10" s="41" customFormat="1" ht="15">
      <c r="A11" s="56"/>
      <c r="B11" s="55"/>
      <c r="C11" s="56"/>
      <c r="D11" s="59"/>
      <c r="E11" s="59"/>
      <c r="F11" s="59"/>
      <c r="G11" s="59"/>
      <c r="H11" s="59"/>
      <c r="I11" s="59"/>
      <c r="J11" s="60"/>
    </row>
    <row r="12" spans="1:10" s="41" customFormat="1" ht="15">
      <c r="A12" s="56" t="s">
        <v>69</v>
      </c>
      <c r="B12" s="55"/>
      <c r="C12" s="61" t="s">
        <v>42</v>
      </c>
      <c r="D12" s="55">
        <v>166741</v>
      </c>
      <c r="E12" s="55"/>
      <c r="F12" s="62">
        <f>103075-(28667-15091)</f>
        <v>89499</v>
      </c>
      <c r="G12" s="55"/>
      <c r="H12" s="55">
        <v>443856</v>
      </c>
      <c r="I12" s="55"/>
      <c r="J12" s="62">
        <v>239375</v>
      </c>
    </row>
    <row r="13" spans="1:10" s="41" customFormat="1" ht="15">
      <c r="A13" s="56" t="s">
        <v>70</v>
      </c>
      <c r="B13" s="55"/>
      <c r="C13" s="61" t="s">
        <v>71</v>
      </c>
      <c r="D13" s="63">
        <v>0</v>
      </c>
      <c r="E13" s="55"/>
      <c r="F13" s="62">
        <v>31</v>
      </c>
      <c r="G13" s="55"/>
      <c r="H13" s="65">
        <v>0</v>
      </c>
      <c r="I13" s="55"/>
      <c r="J13" s="64">
        <v>31</v>
      </c>
    </row>
    <row r="14" spans="1:10" s="41" customFormat="1" ht="15.75" thickBot="1">
      <c r="A14" s="56" t="s">
        <v>72</v>
      </c>
      <c r="B14" s="55"/>
      <c r="C14" s="61" t="s">
        <v>73</v>
      </c>
      <c r="D14" s="66">
        <f>89+26</f>
        <v>115</v>
      </c>
      <c r="E14" s="55"/>
      <c r="F14" s="66">
        <v>8848</v>
      </c>
      <c r="G14" s="55"/>
      <c r="H14" s="67">
        <v>5140</v>
      </c>
      <c r="I14" s="55"/>
      <c r="J14" s="66">
        <v>9872</v>
      </c>
    </row>
    <row r="15" spans="1:10" s="41" customFormat="1" ht="15.75" thickTop="1">
      <c r="A15" s="56"/>
      <c r="B15" s="55"/>
      <c r="C15" s="61"/>
      <c r="D15" s="55"/>
      <c r="E15" s="55"/>
      <c r="F15" s="62"/>
      <c r="G15" s="55"/>
      <c r="H15" s="55"/>
      <c r="I15" s="55"/>
      <c r="J15" s="62"/>
    </row>
    <row r="16" spans="1:10" s="41" customFormat="1" ht="15">
      <c r="A16" s="56" t="s">
        <v>74</v>
      </c>
      <c r="B16" s="55"/>
      <c r="C16" s="61" t="s">
        <v>75</v>
      </c>
      <c r="D16" s="55"/>
      <c r="E16" s="55"/>
      <c r="F16" s="62"/>
      <c r="G16" s="55"/>
      <c r="H16" s="55"/>
      <c r="I16" s="55"/>
      <c r="J16" s="62"/>
    </row>
    <row r="17" spans="1:10" s="41" customFormat="1" ht="15">
      <c r="A17" s="56"/>
      <c r="B17" s="55"/>
      <c r="C17" s="61" t="s">
        <v>76</v>
      </c>
      <c r="D17" s="55"/>
      <c r="E17" s="55"/>
      <c r="F17" s="62"/>
      <c r="G17" s="55"/>
      <c r="H17" s="55"/>
      <c r="I17" s="55"/>
      <c r="J17" s="62"/>
    </row>
    <row r="18" spans="1:10" s="41" customFormat="1" ht="15">
      <c r="A18" s="56"/>
      <c r="B18" s="55"/>
      <c r="C18" s="61" t="s">
        <v>77</v>
      </c>
      <c r="D18" s="55"/>
      <c r="E18" s="55"/>
      <c r="F18" s="62"/>
      <c r="G18" s="55"/>
      <c r="H18" s="55"/>
      <c r="I18" s="55"/>
      <c r="J18" s="62"/>
    </row>
    <row r="19" spans="1:10" s="41" customFormat="1" ht="15">
      <c r="A19" s="56"/>
      <c r="B19" s="55"/>
      <c r="C19" s="61" t="s">
        <v>78</v>
      </c>
      <c r="D19" s="55">
        <v>48065</v>
      </c>
      <c r="E19" s="55"/>
      <c r="F19" s="62">
        <v>10599</v>
      </c>
      <c r="G19" s="55"/>
      <c r="H19" s="55">
        <v>110222</v>
      </c>
      <c r="I19" s="55"/>
      <c r="J19" s="62">
        <v>12180</v>
      </c>
    </row>
    <row r="20" spans="1:10" s="41" customFormat="1" ht="15">
      <c r="A20" s="56" t="s">
        <v>70</v>
      </c>
      <c r="B20" s="55"/>
      <c r="C20" s="61" t="s">
        <v>79</v>
      </c>
      <c r="D20" s="62">
        <v>-18535</v>
      </c>
      <c r="E20" s="55"/>
      <c r="F20" s="62">
        <v>-22994</v>
      </c>
      <c r="G20" s="55"/>
      <c r="H20" s="55">
        <v>-52994</v>
      </c>
      <c r="I20" s="55"/>
      <c r="J20" s="62">
        <v>-74023</v>
      </c>
    </row>
    <row r="21" spans="1:10" s="41" customFormat="1" ht="15">
      <c r="A21" s="56" t="s">
        <v>72</v>
      </c>
      <c r="B21" s="55"/>
      <c r="C21" s="61" t="s">
        <v>80</v>
      </c>
      <c r="D21" s="62">
        <v>-16157</v>
      </c>
      <c r="E21" s="55"/>
      <c r="F21" s="64">
        <v>-18929</v>
      </c>
      <c r="G21" s="55"/>
      <c r="H21" s="55">
        <v>-48692</v>
      </c>
      <c r="I21" s="55"/>
      <c r="J21" s="62">
        <v>-65419</v>
      </c>
    </row>
    <row r="22" spans="1:10" s="41" customFormat="1" ht="15">
      <c r="A22" s="56" t="s">
        <v>81</v>
      </c>
      <c r="B22" s="55"/>
      <c r="C22" s="61" t="s">
        <v>82</v>
      </c>
      <c r="D22" s="63">
        <v>0</v>
      </c>
      <c r="E22" s="55"/>
      <c r="F22" s="64">
        <v>0</v>
      </c>
      <c r="G22" s="55"/>
      <c r="H22" s="63">
        <v>-12475</v>
      </c>
      <c r="I22" s="55"/>
      <c r="J22" s="64">
        <v>-72808</v>
      </c>
    </row>
    <row r="23" spans="1:10" s="41" customFormat="1" ht="15">
      <c r="A23" s="56" t="s">
        <v>83</v>
      </c>
      <c r="B23" s="55"/>
      <c r="C23" s="61" t="s">
        <v>84</v>
      </c>
      <c r="D23" s="68"/>
      <c r="E23" s="55"/>
      <c r="F23" s="69"/>
      <c r="G23" s="62"/>
      <c r="H23" s="70"/>
      <c r="I23" s="62"/>
      <c r="J23" s="69"/>
    </row>
    <row r="24" spans="1:10" s="41" customFormat="1" ht="15">
      <c r="A24" s="56"/>
      <c r="B24" s="55"/>
      <c r="C24" s="61" t="s">
        <v>76</v>
      </c>
      <c r="D24" s="55"/>
      <c r="E24" s="55"/>
      <c r="F24" s="62"/>
      <c r="G24" s="62"/>
      <c r="H24" s="62"/>
      <c r="I24" s="62"/>
      <c r="J24" s="62"/>
    </row>
    <row r="25" spans="1:10" s="41" customFormat="1" ht="15">
      <c r="A25" s="56"/>
      <c r="B25" s="55"/>
      <c r="C25" s="61" t="s">
        <v>85</v>
      </c>
      <c r="D25" s="55"/>
      <c r="E25" s="55"/>
      <c r="F25" s="62"/>
      <c r="G25" s="62"/>
      <c r="H25" s="62"/>
      <c r="I25" s="62"/>
      <c r="J25" s="62"/>
    </row>
    <row r="26" spans="1:10" s="41" customFormat="1" ht="15">
      <c r="A26" s="56"/>
      <c r="B26" s="55"/>
      <c r="C26" s="61" t="s">
        <v>86</v>
      </c>
      <c r="D26" s="62">
        <v>13373</v>
      </c>
      <c r="E26" s="55"/>
      <c r="F26" s="62">
        <v>-31324</v>
      </c>
      <c r="G26" s="55"/>
      <c r="H26" s="62">
        <v>-3939</v>
      </c>
      <c r="I26" s="55"/>
      <c r="J26" s="62">
        <v>-200070</v>
      </c>
    </row>
    <row r="27" spans="1:10" s="41" customFormat="1" ht="15">
      <c r="A27" s="56" t="s">
        <v>87</v>
      </c>
      <c r="B27" s="55"/>
      <c r="C27" s="61" t="s">
        <v>88</v>
      </c>
      <c r="D27" s="55">
        <v>-284</v>
      </c>
      <c r="E27" s="55"/>
      <c r="F27" s="62">
        <v>-263</v>
      </c>
      <c r="G27" s="55"/>
      <c r="H27" s="55">
        <v>-523</v>
      </c>
      <c r="I27" s="55"/>
      <c r="J27" s="62">
        <v>-1935</v>
      </c>
    </row>
    <row r="28" spans="1:10" s="41" customFormat="1" ht="15">
      <c r="A28" s="56" t="s">
        <v>89</v>
      </c>
      <c r="B28" s="55"/>
      <c r="C28" s="61" t="s">
        <v>90</v>
      </c>
      <c r="D28" s="68"/>
      <c r="E28" s="55"/>
      <c r="F28" s="69"/>
      <c r="G28" s="62"/>
      <c r="H28" s="69"/>
      <c r="I28" s="62"/>
      <c r="J28" s="69"/>
    </row>
    <row r="29" spans="1:10" s="41" customFormat="1" ht="15">
      <c r="A29" s="56"/>
      <c r="B29" s="55"/>
      <c r="C29" s="61" t="s">
        <v>78</v>
      </c>
      <c r="D29" s="55">
        <v>13089</v>
      </c>
      <c r="E29" s="55"/>
      <c r="F29" s="55">
        <v>-31587</v>
      </c>
      <c r="G29" s="55"/>
      <c r="H29" s="55">
        <v>-4462</v>
      </c>
      <c r="I29" s="55"/>
      <c r="J29" s="55">
        <v>-202005</v>
      </c>
    </row>
    <row r="30" spans="1:10" s="41" customFormat="1" ht="15">
      <c r="A30" s="56" t="s">
        <v>91</v>
      </c>
      <c r="B30" s="55"/>
      <c r="C30" s="61" t="s">
        <v>46</v>
      </c>
      <c r="D30" s="55">
        <v>-252</v>
      </c>
      <c r="E30" s="55"/>
      <c r="F30" s="62">
        <v>50</v>
      </c>
      <c r="G30" s="55"/>
      <c r="H30" s="55">
        <v>-891</v>
      </c>
      <c r="I30" s="55"/>
      <c r="J30" s="62">
        <v>59</v>
      </c>
    </row>
    <row r="31" spans="1:10" s="41" customFormat="1" ht="15">
      <c r="A31" s="56" t="s">
        <v>92</v>
      </c>
      <c r="B31" s="55"/>
      <c r="C31" s="61" t="s">
        <v>93</v>
      </c>
      <c r="D31" s="68"/>
      <c r="E31" s="55"/>
      <c r="F31" s="69"/>
      <c r="G31" s="62"/>
      <c r="H31" s="69"/>
      <c r="I31" s="62"/>
      <c r="J31" s="69"/>
    </row>
    <row r="32" spans="1:10" s="41" customFormat="1" ht="15">
      <c r="A32" s="56"/>
      <c r="B32" s="55"/>
      <c r="C32" s="61" t="s">
        <v>94</v>
      </c>
      <c r="D32" s="55">
        <v>12837</v>
      </c>
      <c r="E32" s="55"/>
      <c r="F32" s="55">
        <v>-31537</v>
      </c>
      <c r="G32" s="55"/>
      <c r="H32" s="55">
        <v>-5353</v>
      </c>
      <c r="I32" s="55"/>
      <c r="J32" s="55">
        <v>-201946</v>
      </c>
    </row>
    <row r="33" spans="1:10" s="41" customFormat="1" ht="15">
      <c r="A33" s="56"/>
      <c r="B33" s="55"/>
      <c r="C33" s="61" t="s">
        <v>95</v>
      </c>
      <c r="D33" s="131">
        <v>0</v>
      </c>
      <c r="E33" s="131"/>
      <c r="F33" s="132">
        <v>0</v>
      </c>
      <c r="G33" s="131"/>
      <c r="H33" s="131">
        <v>0</v>
      </c>
      <c r="I33" s="131"/>
      <c r="J33" s="132">
        <v>0</v>
      </c>
    </row>
    <row r="34" spans="1:10" s="41" customFormat="1" ht="15">
      <c r="A34" s="56" t="s">
        <v>96</v>
      </c>
      <c r="B34" s="55"/>
      <c r="C34" s="61" t="s">
        <v>97</v>
      </c>
      <c r="D34" s="68"/>
      <c r="E34" s="55"/>
      <c r="F34" s="69"/>
      <c r="G34" s="62"/>
      <c r="H34" s="69"/>
      <c r="I34" s="62"/>
      <c r="J34" s="69"/>
    </row>
    <row r="35" spans="1:10" s="41" customFormat="1" ht="15">
      <c r="A35" s="56"/>
      <c r="B35" s="55"/>
      <c r="C35" s="61" t="s">
        <v>98</v>
      </c>
      <c r="D35" s="55">
        <v>12837</v>
      </c>
      <c r="E35" s="55"/>
      <c r="F35" s="55">
        <v>-31537</v>
      </c>
      <c r="G35" s="55"/>
      <c r="H35" s="55">
        <v>-5353</v>
      </c>
      <c r="I35" s="55"/>
      <c r="J35" s="55">
        <v>-201946</v>
      </c>
    </row>
    <row r="36" spans="1:10" s="41" customFormat="1" ht="15">
      <c r="A36" s="56" t="s">
        <v>99</v>
      </c>
      <c r="B36" s="55"/>
      <c r="C36" s="61" t="s">
        <v>100</v>
      </c>
      <c r="D36" s="131">
        <v>0</v>
      </c>
      <c r="E36" s="131"/>
      <c r="F36" s="132">
        <v>0</v>
      </c>
      <c r="G36" s="131"/>
      <c r="H36" s="131">
        <v>0</v>
      </c>
      <c r="I36" s="131"/>
      <c r="J36" s="132">
        <v>0</v>
      </c>
    </row>
    <row r="37" spans="1:10" s="41" customFormat="1" ht="15">
      <c r="A37" s="56"/>
      <c r="B37" s="55"/>
      <c r="C37" s="61" t="s">
        <v>101</v>
      </c>
      <c r="D37" s="131">
        <v>0</v>
      </c>
      <c r="E37" s="131"/>
      <c r="F37" s="132">
        <v>0</v>
      </c>
      <c r="G37" s="131"/>
      <c r="H37" s="131">
        <v>0</v>
      </c>
      <c r="I37" s="131"/>
      <c r="J37" s="132">
        <v>0</v>
      </c>
    </row>
    <row r="38" spans="1:10" s="41" customFormat="1" ht="15">
      <c r="A38" s="56"/>
      <c r="B38" s="55"/>
      <c r="C38" s="61" t="s">
        <v>102</v>
      </c>
      <c r="D38" s="131"/>
      <c r="E38" s="131"/>
      <c r="F38" s="132"/>
      <c r="G38" s="132"/>
      <c r="H38" s="131"/>
      <c r="I38" s="132"/>
      <c r="J38" s="132"/>
    </row>
    <row r="39" spans="1:10" s="41" customFormat="1" ht="15">
      <c r="A39" s="56"/>
      <c r="B39" s="55"/>
      <c r="C39" s="61" t="s">
        <v>103</v>
      </c>
      <c r="D39" s="131">
        <v>0</v>
      </c>
      <c r="E39" s="131"/>
      <c r="F39" s="132">
        <v>0</v>
      </c>
      <c r="G39" s="131"/>
      <c r="H39" s="131">
        <v>0</v>
      </c>
      <c r="I39" s="131"/>
      <c r="J39" s="132">
        <v>0</v>
      </c>
    </row>
    <row r="40" spans="1:10" s="41" customFormat="1" ht="15">
      <c r="A40" s="56" t="s">
        <v>104</v>
      </c>
      <c r="B40" s="55"/>
      <c r="C40" s="61" t="s">
        <v>105</v>
      </c>
      <c r="D40" s="68"/>
      <c r="E40" s="55"/>
      <c r="F40" s="69"/>
      <c r="G40" s="62"/>
      <c r="H40" s="69"/>
      <c r="I40" s="62"/>
      <c r="J40" s="69"/>
    </row>
    <row r="41" spans="1:10" s="41" customFormat="1" ht="15.75" thickBot="1">
      <c r="A41" s="56"/>
      <c r="B41" s="55"/>
      <c r="C41" s="61" t="s">
        <v>106</v>
      </c>
      <c r="D41" s="71">
        <v>12837</v>
      </c>
      <c r="E41" s="55"/>
      <c r="F41" s="71">
        <v>-31537</v>
      </c>
      <c r="G41" s="55"/>
      <c r="H41" s="71">
        <v>-5353</v>
      </c>
      <c r="I41" s="55"/>
      <c r="J41" s="71">
        <v>-201946</v>
      </c>
    </row>
    <row r="42" spans="1:10" s="41" customFormat="1" ht="15.75" thickTop="1">
      <c r="A42" s="56"/>
      <c r="B42" s="55"/>
      <c r="C42" s="61"/>
      <c r="D42" s="59"/>
      <c r="E42" s="72"/>
      <c r="F42" s="60"/>
      <c r="G42" s="73"/>
      <c r="H42" s="60"/>
      <c r="I42" s="73"/>
      <c r="J42" s="60"/>
    </row>
    <row r="43" spans="1:10" s="41" customFormat="1" ht="15">
      <c r="A43" s="56" t="s">
        <v>107</v>
      </c>
      <c r="B43" s="55"/>
      <c r="C43" s="61" t="s">
        <v>108</v>
      </c>
      <c r="D43" s="59"/>
      <c r="E43" s="59"/>
      <c r="F43" s="60"/>
      <c r="G43" s="60"/>
      <c r="H43" s="60"/>
      <c r="I43" s="60"/>
      <c r="J43" s="60"/>
    </row>
    <row r="44" spans="1:10" s="41" customFormat="1" ht="15">
      <c r="A44" s="56"/>
      <c r="B44" s="55"/>
      <c r="C44" s="61" t="s">
        <v>109</v>
      </c>
      <c r="D44" s="59"/>
      <c r="E44" s="59"/>
      <c r="F44" s="60"/>
      <c r="G44" s="60"/>
      <c r="H44" s="60"/>
      <c r="I44" s="60"/>
      <c r="J44" s="60"/>
    </row>
    <row r="45" spans="1:10" s="41" customFormat="1" ht="15">
      <c r="A45" s="56"/>
      <c r="B45" s="55"/>
      <c r="C45" s="61" t="s">
        <v>110</v>
      </c>
      <c r="D45" s="59"/>
      <c r="E45" s="59"/>
      <c r="F45" s="60"/>
      <c r="G45" s="60"/>
      <c r="H45" s="60"/>
      <c r="I45" s="60"/>
      <c r="J45" s="60"/>
    </row>
    <row r="46" spans="1:10" s="41" customFormat="1" ht="15">
      <c r="A46" s="56"/>
      <c r="B46" s="55"/>
      <c r="C46" s="61" t="s">
        <v>111</v>
      </c>
      <c r="D46" s="74">
        <v>3.06</v>
      </c>
      <c r="E46" s="75"/>
      <c r="F46" s="74">
        <v>-7.52</v>
      </c>
      <c r="G46" s="75"/>
      <c r="H46" s="74">
        <v>-1.28</v>
      </c>
      <c r="I46" s="74"/>
      <c r="J46" s="74">
        <v>-48.5</v>
      </c>
    </row>
    <row r="47" spans="1:10" s="41" customFormat="1" ht="15.75" thickBot="1">
      <c r="A47" s="56"/>
      <c r="B47" s="55"/>
      <c r="C47" s="61" t="s">
        <v>112</v>
      </c>
      <c r="D47" s="76">
        <v>0</v>
      </c>
      <c r="E47" s="75"/>
      <c r="F47" s="77">
        <v>0</v>
      </c>
      <c r="G47" s="75"/>
      <c r="H47" s="76">
        <v>0</v>
      </c>
      <c r="I47" s="74"/>
      <c r="J47" s="77">
        <v>0</v>
      </c>
    </row>
    <row r="48" spans="1:10" s="41" customFormat="1" ht="15.75" thickTop="1">
      <c r="A48" s="56"/>
      <c r="B48" s="55"/>
      <c r="C48" s="61"/>
      <c r="D48" s="78"/>
      <c r="E48" s="79"/>
      <c r="F48" s="80"/>
      <c r="G48" s="81"/>
      <c r="H48" s="80"/>
      <c r="I48" s="81"/>
      <c r="J48" s="80"/>
    </row>
    <row r="49" spans="1:10" s="41" customFormat="1" ht="15.75" thickBot="1">
      <c r="A49" s="56" t="s">
        <v>113</v>
      </c>
      <c r="B49" s="55"/>
      <c r="C49" s="61" t="s">
        <v>114</v>
      </c>
      <c r="D49" s="76">
        <v>0</v>
      </c>
      <c r="E49" s="79"/>
      <c r="F49" s="77">
        <v>0</v>
      </c>
      <c r="G49" s="79"/>
      <c r="H49" s="76">
        <v>0</v>
      </c>
      <c r="I49" s="79"/>
      <c r="J49" s="77">
        <v>0</v>
      </c>
    </row>
    <row r="50" spans="1:10" s="41" customFormat="1" ht="15.75" thickTop="1">
      <c r="A50" s="56"/>
      <c r="B50" s="55"/>
      <c r="C50" s="61" t="s">
        <v>115</v>
      </c>
      <c r="D50" s="55"/>
      <c r="E50" s="79"/>
      <c r="G50" s="108" t="s">
        <v>188</v>
      </c>
      <c r="H50" s="107"/>
      <c r="I50" s="78"/>
      <c r="J50" s="82"/>
    </row>
    <row r="51" spans="1:10" s="41" customFormat="1" ht="15">
      <c r="A51" s="56"/>
      <c r="B51" s="55"/>
      <c r="C51" s="61"/>
      <c r="D51" s="82"/>
      <c r="E51" s="79"/>
      <c r="F51" s="82"/>
      <c r="G51" s="79"/>
      <c r="H51" s="82"/>
      <c r="I51" s="79"/>
      <c r="J51" s="82"/>
    </row>
    <row r="52" spans="1:10" s="41" customFormat="1" ht="45">
      <c r="A52" s="56"/>
      <c r="B52" s="55"/>
      <c r="C52" s="61"/>
      <c r="D52" s="78" t="s">
        <v>116</v>
      </c>
      <c r="E52" s="79"/>
      <c r="F52" s="78" t="s">
        <v>117</v>
      </c>
      <c r="G52" s="79"/>
      <c r="H52" s="82"/>
      <c r="I52" s="79"/>
      <c r="J52" s="82"/>
    </row>
    <row r="53" spans="1:10" s="41" customFormat="1" ht="15.75" thickBot="1">
      <c r="A53" s="56">
        <v>5</v>
      </c>
      <c r="B53" s="55"/>
      <c r="C53" s="61" t="s">
        <v>118</v>
      </c>
      <c r="D53" s="83">
        <v>0.6705396524320937</v>
      </c>
      <c r="E53" s="79"/>
      <c r="F53" s="83">
        <v>0.6851598113670645</v>
      </c>
      <c r="G53" s="79"/>
      <c r="H53" s="82"/>
      <c r="I53" s="79"/>
      <c r="J53" s="82"/>
    </row>
    <row r="54" spans="1:10" s="41" customFormat="1" ht="15.75" thickTop="1">
      <c r="A54" s="56"/>
      <c r="B54" s="55"/>
      <c r="C54" s="56"/>
      <c r="D54" s="82"/>
      <c r="E54" s="79"/>
      <c r="F54" s="82"/>
      <c r="G54" s="79"/>
      <c r="H54" s="82"/>
      <c r="I54" s="79"/>
      <c r="J54" s="82"/>
    </row>
    <row r="55" spans="1:10" s="41" customFormat="1" ht="15">
      <c r="A55" s="84" t="s">
        <v>119</v>
      </c>
      <c r="B55" s="55"/>
      <c r="D55" s="85"/>
      <c r="E55" s="79"/>
      <c r="F55" s="85"/>
      <c r="G55" s="79"/>
      <c r="H55" s="82"/>
      <c r="I55" s="79"/>
      <c r="J55" s="82"/>
    </row>
    <row r="56" spans="1:10" s="41" customFormat="1" ht="30.75" customHeight="1">
      <c r="A56" s="86" t="s">
        <v>92</v>
      </c>
      <c r="B56" s="150" t="s">
        <v>205</v>
      </c>
      <c r="C56" s="150"/>
      <c r="D56" s="150"/>
      <c r="E56" s="150"/>
      <c r="F56" s="150"/>
      <c r="G56" s="150"/>
      <c r="H56" s="150"/>
      <c r="I56" s="150"/>
      <c r="J56" s="150"/>
    </row>
    <row r="57" spans="1:10" s="41" customFormat="1" ht="29.25" customHeight="1">
      <c r="A57" s="56"/>
      <c r="B57" s="135" t="s">
        <v>223</v>
      </c>
      <c r="C57" s="151" t="s">
        <v>224</v>
      </c>
      <c r="D57" s="151"/>
      <c r="E57" s="151"/>
      <c r="F57" s="151"/>
      <c r="G57" s="151"/>
      <c r="H57" s="151"/>
      <c r="I57" s="151"/>
      <c r="J57" s="151"/>
    </row>
    <row r="58" spans="1:10" s="41" customFormat="1" ht="29.25" customHeight="1">
      <c r="A58" s="56"/>
      <c r="B58" s="135" t="s">
        <v>70</v>
      </c>
      <c r="C58" s="151" t="s">
        <v>225</v>
      </c>
      <c r="D58" s="151"/>
      <c r="E58" s="151"/>
      <c r="F58" s="151"/>
      <c r="G58" s="151"/>
      <c r="H58" s="151"/>
      <c r="I58" s="151"/>
      <c r="J58" s="151"/>
    </row>
    <row r="59" spans="1:10" s="41" customFormat="1" ht="7.5" customHeight="1">
      <c r="A59" s="56"/>
      <c r="B59" s="136"/>
      <c r="C59" s="56"/>
      <c r="D59" s="57"/>
      <c r="E59" s="57"/>
      <c r="F59" s="57"/>
      <c r="G59" s="57"/>
      <c r="H59" s="57"/>
      <c r="I59" s="57"/>
      <c r="J59" s="57"/>
    </row>
    <row r="60" spans="1:10" s="41" customFormat="1" ht="27.75" customHeight="1">
      <c r="A60" s="86" t="s">
        <v>120</v>
      </c>
      <c r="B60" s="151" t="s">
        <v>193</v>
      </c>
      <c r="C60" s="151"/>
      <c r="D60" s="151"/>
      <c r="E60" s="151"/>
      <c r="F60" s="151"/>
      <c r="G60" s="151"/>
      <c r="H60" s="151"/>
      <c r="I60" s="151"/>
      <c r="J60" s="151"/>
    </row>
    <row r="61" spans="1:10" ht="15">
      <c r="A61" s="50"/>
      <c r="B61" s="48"/>
      <c r="C61" s="49"/>
      <c r="D61" s="48"/>
      <c r="E61" s="48"/>
      <c r="F61" s="48"/>
      <c r="G61" s="48"/>
      <c r="H61" s="48"/>
      <c r="I61" s="48"/>
      <c r="J61" s="48"/>
    </row>
    <row r="62" spans="1:10" ht="15">
      <c r="A62" s="47"/>
      <c r="B62" s="48"/>
      <c r="C62" s="49"/>
      <c r="D62" s="50"/>
      <c r="E62" s="50"/>
      <c r="F62" s="47"/>
      <c r="G62" s="87"/>
      <c r="H62" s="58"/>
      <c r="I62" s="50"/>
      <c r="J62" s="50"/>
    </row>
    <row r="63" spans="1:10" ht="15">
      <c r="A63" s="47"/>
      <c r="B63" s="48"/>
      <c r="C63" s="49"/>
      <c r="D63" s="50"/>
      <c r="E63" s="50"/>
      <c r="F63" s="47"/>
      <c r="G63" s="87"/>
      <c r="H63" s="58"/>
      <c r="I63" s="50"/>
      <c r="J63" s="50"/>
    </row>
    <row r="64" spans="1:10" ht="15">
      <c r="A64" s="49"/>
      <c r="B64" s="48"/>
      <c r="C64" s="49"/>
      <c r="D64" s="50"/>
      <c r="E64" s="50"/>
      <c r="F64" s="58"/>
      <c r="G64" s="87"/>
      <c r="H64" s="58"/>
      <c r="I64" s="50"/>
      <c r="J64" s="50"/>
    </row>
    <row r="65" spans="1:10" ht="15">
      <c r="A65" s="49"/>
      <c r="B65" s="48"/>
      <c r="C65" s="49"/>
      <c r="D65" s="50"/>
      <c r="E65" s="50"/>
      <c r="F65" s="54"/>
      <c r="G65" s="87"/>
      <c r="H65" s="54"/>
      <c r="I65" s="50"/>
      <c r="J65" s="50"/>
    </row>
    <row r="66" spans="1:10" ht="15">
      <c r="A66" s="49"/>
      <c r="B66" s="48"/>
      <c r="C66" s="49"/>
      <c r="D66" s="53"/>
      <c r="E66" s="50"/>
      <c r="F66" s="58"/>
      <c r="G66" s="87"/>
      <c r="H66" s="58"/>
      <c r="I66" s="50"/>
      <c r="J66" s="50"/>
    </row>
    <row r="67" spans="1:10" ht="15">
      <c r="A67" s="49"/>
      <c r="B67" s="48"/>
      <c r="C67" s="49"/>
      <c r="D67" s="50"/>
      <c r="E67" s="50"/>
      <c r="F67" s="59"/>
      <c r="G67" s="56"/>
      <c r="H67" s="59"/>
      <c r="I67" s="50"/>
      <c r="J67" s="50"/>
    </row>
    <row r="68" spans="1:10" ht="15">
      <c r="A68" s="49"/>
      <c r="B68" s="48"/>
      <c r="C68" s="50"/>
      <c r="D68" s="49"/>
      <c r="E68" s="50"/>
      <c r="F68" s="88"/>
      <c r="G68" s="88"/>
      <c r="H68" s="88"/>
      <c r="I68" s="50"/>
      <c r="J68" s="50"/>
    </row>
    <row r="69" spans="1:10" ht="15">
      <c r="A69" s="49"/>
      <c r="B69" s="48"/>
      <c r="C69" s="50"/>
      <c r="D69" s="49"/>
      <c r="E69" s="50"/>
      <c r="F69" s="88"/>
      <c r="G69" s="88"/>
      <c r="H69" s="88"/>
      <c r="I69" s="50"/>
      <c r="J69" s="50"/>
    </row>
    <row r="70" spans="1:10" ht="15">
      <c r="A70" s="49"/>
      <c r="B70" s="48"/>
      <c r="C70" s="50"/>
      <c r="D70" s="49"/>
      <c r="E70" s="50"/>
      <c r="F70" s="88"/>
      <c r="G70" s="88"/>
      <c r="H70" s="88"/>
      <c r="I70" s="50"/>
      <c r="J70" s="50"/>
    </row>
    <row r="71" spans="1:10" ht="15">
      <c r="A71" s="49"/>
      <c r="B71" s="48"/>
      <c r="C71" s="50"/>
      <c r="D71" s="49"/>
      <c r="E71" s="50"/>
      <c r="F71" s="88"/>
      <c r="G71" s="88"/>
      <c r="H71" s="88"/>
      <c r="I71" s="50"/>
      <c r="J71" s="50"/>
    </row>
  </sheetData>
  <mergeCells count="4">
    <mergeCell ref="B56:J56"/>
    <mergeCell ref="B60:J60"/>
    <mergeCell ref="C57:J57"/>
    <mergeCell ref="C58:J58"/>
  </mergeCells>
  <printOptions horizontalCentered="1"/>
  <pageMargins left="0.49" right="0.3" top="0.25" bottom="0.44" header="0" footer="0.25"/>
  <pageSetup blackAndWhite="1" fitToHeight="1" fitToWidth="1" horizontalDpi="600" verticalDpi="600" orientation="portrait" paperSize="9" scale="81" r:id="rId1"/>
  <headerFooter alignWithMargins="0">
    <oddFooter>&amp;C&amp;"Times New Roman,Regular"&amp;P</oddFooter>
  </headerFooter>
  <rowBreaks count="1" manualBreakCount="1">
    <brk id="60" max="11" man="1"/>
  </rowBreaks>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zoomScale="85" zoomScaleNormal="85" zoomScaleSheetLayoutView="75" workbookViewId="0" topLeftCell="A1">
      <selection activeCell="A21" sqref="A21"/>
    </sheetView>
  </sheetViews>
  <sheetFormatPr defaultColWidth="9.140625" defaultRowHeight="12.75"/>
  <cols>
    <col min="1" max="1" width="3.00390625" style="0" customWidth="1"/>
    <col min="2" max="2" width="37.57421875" style="0" bestFit="1" customWidth="1"/>
    <col min="3" max="3" width="5.8515625" style="0" bestFit="1" customWidth="1"/>
    <col min="5" max="5" width="13.421875" style="0" bestFit="1" customWidth="1"/>
    <col min="6" max="6" width="4.7109375" style="0" customWidth="1"/>
    <col min="7" max="7" width="12.8515625" style="0" bestFit="1" customWidth="1"/>
  </cols>
  <sheetData>
    <row r="1" ht="14.25">
      <c r="B1" s="30" t="s">
        <v>60</v>
      </c>
    </row>
    <row r="2" ht="14.25">
      <c r="B2" s="36" t="s">
        <v>61</v>
      </c>
    </row>
    <row r="3" ht="14.25">
      <c r="B3" s="36" t="s">
        <v>219</v>
      </c>
    </row>
    <row r="4" ht="12.75">
      <c r="B4" s="128" t="s">
        <v>62</v>
      </c>
    </row>
    <row r="6" spans="2:8" ht="15">
      <c r="B6" s="47" t="s">
        <v>59</v>
      </c>
      <c r="C6" s="50"/>
      <c r="D6" s="50"/>
      <c r="E6" s="47"/>
      <c r="F6" s="87"/>
      <c r="G6" s="58"/>
      <c r="H6" s="50"/>
    </row>
    <row r="7" spans="1:8" ht="57.75">
      <c r="A7" s="49"/>
      <c r="B7" s="49"/>
      <c r="C7" s="50"/>
      <c r="D7" s="50"/>
      <c r="E7" s="58" t="s">
        <v>121</v>
      </c>
      <c r="F7" s="87"/>
      <c r="G7" s="58" t="s">
        <v>122</v>
      </c>
      <c r="H7" s="50"/>
    </row>
    <row r="8" spans="1:8" ht="15">
      <c r="A8" s="49"/>
      <c r="B8" s="49"/>
      <c r="C8" s="50"/>
      <c r="D8" s="50"/>
      <c r="E8" s="54">
        <v>36799</v>
      </c>
      <c r="F8" s="87"/>
      <c r="G8" s="54">
        <v>36525</v>
      </c>
      <c r="H8" s="50"/>
    </row>
    <row r="9" spans="1:8" ht="15">
      <c r="A9" s="49"/>
      <c r="B9" s="49"/>
      <c r="C9" s="53" t="s">
        <v>123</v>
      </c>
      <c r="D9" s="50"/>
      <c r="E9" s="58" t="s">
        <v>2</v>
      </c>
      <c r="F9" s="87"/>
      <c r="G9" s="58" t="s">
        <v>2</v>
      </c>
      <c r="H9" s="50"/>
    </row>
    <row r="10" spans="1:8" ht="15">
      <c r="A10" s="49"/>
      <c r="B10" s="49"/>
      <c r="C10" s="50"/>
      <c r="D10" s="50"/>
      <c r="E10" s="59"/>
      <c r="F10" s="56"/>
      <c r="G10" s="59"/>
      <c r="H10" s="50"/>
    </row>
    <row r="11" spans="1:8" ht="15">
      <c r="A11" s="49"/>
      <c r="B11" s="50" t="s">
        <v>3</v>
      </c>
      <c r="C11" s="49"/>
      <c r="D11" s="50"/>
      <c r="E11" s="88">
        <v>1357535</v>
      </c>
      <c r="F11" s="88"/>
      <c r="G11" s="88">
        <v>1426403</v>
      </c>
      <c r="H11" s="50"/>
    </row>
    <row r="12" spans="1:8" ht="15">
      <c r="A12" s="49"/>
      <c r="B12" s="50" t="s">
        <v>124</v>
      </c>
      <c r="C12" s="49"/>
      <c r="D12" s="50"/>
      <c r="E12" s="88">
        <v>23434</v>
      </c>
      <c r="F12" s="88"/>
      <c r="G12" s="88">
        <v>25437</v>
      </c>
      <c r="H12" s="50"/>
    </row>
    <row r="13" spans="1:8" ht="15">
      <c r="A13" s="49"/>
      <c r="B13" s="50" t="s">
        <v>125</v>
      </c>
      <c r="C13" s="49"/>
      <c r="D13" s="50"/>
      <c r="E13" s="88">
        <v>1096</v>
      </c>
      <c r="F13" s="88"/>
      <c r="G13" s="88">
        <v>5492</v>
      </c>
      <c r="H13" s="50"/>
    </row>
    <row r="14" spans="1:8" ht="15">
      <c r="A14" s="49"/>
      <c r="B14" s="50" t="s">
        <v>126</v>
      </c>
      <c r="C14" s="49"/>
      <c r="D14" s="50"/>
      <c r="E14" s="88">
        <v>26</v>
      </c>
      <c r="F14" s="88"/>
      <c r="G14" s="88">
        <v>26</v>
      </c>
      <c r="H14" s="50"/>
    </row>
    <row r="15" spans="1:8" ht="15">
      <c r="A15" s="49"/>
      <c r="B15" s="50"/>
      <c r="C15" s="49"/>
      <c r="D15" s="50"/>
      <c r="E15" s="88"/>
      <c r="F15" s="88"/>
      <c r="G15" s="88"/>
      <c r="H15" s="50"/>
    </row>
    <row r="16" spans="1:8" ht="15">
      <c r="A16" s="49"/>
      <c r="B16" s="89" t="s">
        <v>127</v>
      </c>
      <c r="C16" s="49"/>
      <c r="D16" s="50"/>
      <c r="E16" s="56"/>
      <c r="F16" s="56"/>
      <c r="G16" s="56"/>
      <c r="H16" s="50"/>
    </row>
    <row r="17" spans="1:8" ht="15">
      <c r="A17" s="49"/>
      <c r="B17" s="90" t="s">
        <v>10</v>
      </c>
      <c r="C17" s="49"/>
      <c r="D17" s="50"/>
      <c r="E17" s="91">
        <v>94067</v>
      </c>
      <c r="F17" s="92"/>
      <c r="G17" s="91">
        <v>108949</v>
      </c>
      <c r="H17" s="50"/>
    </row>
    <row r="18" spans="1:8" ht="15">
      <c r="A18" s="49"/>
      <c r="B18" s="90" t="s">
        <v>11</v>
      </c>
      <c r="C18" s="49"/>
      <c r="D18" s="50"/>
      <c r="E18" s="93">
        <v>61781</v>
      </c>
      <c r="F18" s="92"/>
      <c r="G18" s="93">
        <v>60902</v>
      </c>
      <c r="H18" s="50"/>
    </row>
    <row r="19" spans="1:8" ht="15">
      <c r="A19" s="49"/>
      <c r="B19" s="90" t="s">
        <v>128</v>
      </c>
      <c r="C19" s="49"/>
      <c r="D19" s="50"/>
      <c r="E19" s="93">
        <v>18941</v>
      </c>
      <c r="F19" s="92"/>
      <c r="G19" s="93">
        <v>17559</v>
      </c>
      <c r="H19" s="50"/>
    </row>
    <row r="20" spans="1:8" ht="15">
      <c r="A20" s="49"/>
      <c r="B20" s="90" t="s">
        <v>129</v>
      </c>
      <c r="C20" s="49"/>
      <c r="D20" s="50"/>
      <c r="E20" s="93">
        <v>130597</v>
      </c>
      <c r="F20" s="92"/>
      <c r="G20" s="93">
        <v>19868</v>
      </c>
      <c r="H20" s="50"/>
    </row>
    <row r="21" spans="1:8" ht="15">
      <c r="A21" s="49"/>
      <c r="B21" s="90" t="s">
        <v>130</v>
      </c>
      <c r="C21" s="49">
        <v>7</v>
      </c>
      <c r="D21" s="50"/>
      <c r="E21" s="93">
        <v>4350</v>
      </c>
      <c r="F21" s="92"/>
      <c r="G21" s="93">
        <v>7167</v>
      </c>
      <c r="H21" s="50"/>
    </row>
    <row r="22" spans="1:8" ht="15">
      <c r="A22" s="49"/>
      <c r="B22" s="90" t="s">
        <v>131</v>
      </c>
      <c r="C22" s="49"/>
      <c r="D22" s="50"/>
      <c r="E22" s="94">
        <f>13880-3968</f>
        <v>9912</v>
      </c>
      <c r="F22" s="92"/>
      <c r="G22" s="94">
        <v>14423</v>
      </c>
      <c r="H22" s="50"/>
    </row>
    <row r="23" spans="1:8" ht="15">
      <c r="A23" s="49"/>
      <c r="B23" s="50"/>
      <c r="C23" s="50"/>
      <c r="D23" s="50"/>
      <c r="E23" s="95">
        <f>ROUND(SUM(E17:E22),0)</f>
        <v>319648</v>
      </c>
      <c r="F23" s="92"/>
      <c r="G23" s="95">
        <f>ROUND(SUM(G17:G22),0)</f>
        <v>228868</v>
      </c>
      <c r="H23" s="50"/>
    </row>
    <row r="24" spans="1:8" ht="15">
      <c r="A24" s="49"/>
      <c r="B24" s="50"/>
      <c r="C24" s="49"/>
      <c r="D24" s="50"/>
      <c r="E24" s="96"/>
      <c r="F24" s="63"/>
      <c r="G24" s="96"/>
      <c r="H24" s="50"/>
    </row>
    <row r="25" spans="1:8" ht="15">
      <c r="A25" s="49"/>
      <c r="B25" s="89" t="s">
        <v>17</v>
      </c>
      <c r="C25" s="49"/>
      <c r="D25" s="50"/>
      <c r="E25" s="93"/>
      <c r="F25" s="92"/>
      <c r="G25" s="93"/>
      <c r="H25" s="50"/>
    </row>
    <row r="26" spans="1:8" ht="15">
      <c r="A26" s="49"/>
      <c r="B26" s="90" t="s">
        <v>132</v>
      </c>
      <c r="C26" s="49"/>
      <c r="D26" s="50"/>
      <c r="E26" s="93">
        <v>7170.728</v>
      </c>
      <c r="F26" s="92"/>
      <c r="G26" s="93">
        <v>13683</v>
      </c>
      <c r="H26" s="50"/>
    </row>
    <row r="27" spans="1:8" ht="15">
      <c r="A27" s="49"/>
      <c r="B27" s="90" t="s">
        <v>133</v>
      </c>
      <c r="C27" s="49"/>
      <c r="D27" s="50"/>
      <c r="E27" s="93">
        <v>81786.1417</v>
      </c>
      <c r="F27" s="92"/>
      <c r="G27" s="93">
        <v>106262</v>
      </c>
      <c r="H27" s="50"/>
    </row>
    <row r="28" spans="1:8" ht="15">
      <c r="A28" s="49"/>
      <c r="B28" s="90" t="s">
        <v>54</v>
      </c>
      <c r="C28" s="49"/>
      <c r="D28" s="50"/>
      <c r="E28" s="93">
        <v>4895.489999999991</v>
      </c>
      <c r="F28" s="92"/>
      <c r="G28" s="93">
        <f>257829-G29</f>
        <v>6179</v>
      </c>
      <c r="H28" s="50"/>
    </row>
    <row r="29" spans="1:8" ht="15">
      <c r="A29" s="49"/>
      <c r="B29" s="90" t="s">
        <v>186</v>
      </c>
      <c r="C29" s="49">
        <v>12</v>
      </c>
      <c r="D29" s="50"/>
      <c r="E29" s="93">
        <v>548550</v>
      </c>
      <c r="F29" s="92"/>
      <c r="G29" s="93">
        <f>251650</f>
        <v>251650</v>
      </c>
      <c r="H29" s="50"/>
    </row>
    <row r="30" spans="1:8" ht="15">
      <c r="A30" s="49"/>
      <c r="B30" s="90" t="s">
        <v>129</v>
      </c>
      <c r="C30" s="49"/>
      <c r="D30" s="50"/>
      <c r="E30" s="93">
        <v>211111.876</v>
      </c>
      <c r="F30" s="92"/>
      <c r="G30" s="93">
        <v>52016</v>
      </c>
      <c r="H30" s="50"/>
    </row>
    <row r="31" spans="1:8" ht="15">
      <c r="A31" s="49"/>
      <c r="B31" s="90" t="s">
        <v>134</v>
      </c>
      <c r="C31" s="49">
        <v>12</v>
      </c>
      <c r="D31" s="50"/>
      <c r="E31" s="93">
        <f>59968.065-3968</f>
        <v>56000.065</v>
      </c>
      <c r="F31" s="92"/>
      <c r="G31" s="93">
        <v>318289</v>
      </c>
      <c r="H31" s="50"/>
    </row>
    <row r="32" spans="1:8" ht="15">
      <c r="A32" s="49"/>
      <c r="B32" s="90" t="s">
        <v>135</v>
      </c>
      <c r="C32" s="49"/>
      <c r="D32" s="50"/>
      <c r="E32" s="94">
        <v>1778</v>
      </c>
      <c r="F32" s="92"/>
      <c r="G32" s="94">
        <v>2383</v>
      </c>
      <c r="H32" s="50"/>
    </row>
    <row r="33" spans="1:8" ht="15">
      <c r="A33" s="49"/>
      <c r="B33" s="50"/>
      <c r="C33" s="49"/>
      <c r="D33" s="50"/>
      <c r="E33" s="94">
        <f>ROUND(SUM(E26:E32),0)</f>
        <v>911292</v>
      </c>
      <c r="F33" s="92"/>
      <c r="G33" s="94">
        <f>SUM(G26:G32)</f>
        <v>750462</v>
      </c>
      <c r="H33" s="50"/>
    </row>
    <row r="34" spans="1:8" ht="15">
      <c r="A34" s="49"/>
      <c r="B34" s="50" t="s">
        <v>136</v>
      </c>
      <c r="C34" s="49"/>
      <c r="D34" s="50"/>
      <c r="E34" s="97">
        <f>E23-E33</f>
        <v>-591644</v>
      </c>
      <c r="F34" s="92"/>
      <c r="G34" s="97">
        <f>G23-G33</f>
        <v>-521594</v>
      </c>
      <c r="H34" s="50"/>
    </row>
    <row r="35" spans="1:8" ht="15.75" thickBot="1">
      <c r="A35" s="49"/>
      <c r="B35" s="50"/>
      <c r="C35" s="49"/>
      <c r="D35" s="50"/>
      <c r="E35" s="98">
        <f>ROUND(E34+SUM(E11:E14),0)</f>
        <v>790447</v>
      </c>
      <c r="F35" s="92"/>
      <c r="G35" s="98">
        <f>ROUND(G34+SUM(G11:G14),0)</f>
        <v>935764</v>
      </c>
      <c r="H35" s="50"/>
    </row>
    <row r="36" spans="1:8" ht="15.75" thickTop="1">
      <c r="A36" s="49"/>
      <c r="B36" s="50"/>
      <c r="C36" s="49"/>
      <c r="D36" s="50"/>
      <c r="E36" s="92"/>
      <c r="F36" s="92"/>
      <c r="G36" s="92"/>
      <c r="H36" s="50"/>
    </row>
    <row r="37" spans="1:8" ht="15">
      <c r="A37" s="49"/>
      <c r="B37" s="89" t="s">
        <v>137</v>
      </c>
      <c r="C37" s="49"/>
      <c r="D37" s="50"/>
      <c r="E37" s="92"/>
      <c r="F37" s="92"/>
      <c r="G37" s="92"/>
      <c r="H37" s="50"/>
    </row>
    <row r="38" spans="1:8" ht="15">
      <c r="A38" s="49"/>
      <c r="B38" s="50" t="s">
        <v>27</v>
      </c>
      <c r="C38" s="49"/>
      <c r="D38" s="50"/>
      <c r="E38" s="92">
        <v>419659</v>
      </c>
      <c r="F38" s="92"/>
      <c r="G38" s="92">
        <v>419651</v>
      </c>
      <c r="H38" s="50"/>
    </row>
    <row r="39" spans="1:8" ht="15">
      <c r="A39" s="49"/>
      <c r="B39" s="50" t="s">
        <v>138</v>
      </c>
      <c r="C39" s="49"/>
      <c r="D39" s="50"/>
      <c r="E39" s="92"/>
      <c r="F39" s="92"/>
      <c r="G39" s="92"/>
      <c r="H39" s="50"/>
    </row>
    <row r="40" spans="1:8" ht="15">
      <c r="A40" s="49"/>
      <c r="B40" s="90" t="s">
        <v>28</v>
      </c>
      <c r="C40" s="49"/>
      <c r="D40" s="50"/>
      <c r="E40" s="91">
        <v>304923</v>
      </c>
      <c r="F40" s="92"/>
      <c r="G40" s="91">
        <v>304914</v>
      </c>
      <c r="H40" s="50"/>
    </row>
    <row r="41" spans="1:8" ht="15">
      <c r="A41" s="49"/>
      <c r="B41" s="90" t="s">
        <v>31</v>
      </c>
      <c r="C41" s="49"/>
      <c r="D41" s="50"/>
      <c r="E41" s="93">
        <v>78516</v>
      </c>
      <c r="F41" s="92"/>
      <c r="G41" s="93">
        <v>78516</v>
      </c>
      <c r="H41" s="50"/>
    </row>
    <row r="42" spans="1:8" ht="15">
      <c r="A42" s="49"/>
      <c r="B42" s="90" t="s">
        <v>30</v>
      </c>
      <c r="C42" s="49"/>
      <c r="D42" s="50"/>
      <c r="E42" s="93">
        <v>53752</v>
      </c>
      <c r="F42" s="92"/>
      <c r="G42" s="93">
        <v>61824</v>
      </c>
      <c r="H42" s="50"/>
    </row>
    <row r="43" spans="1:8" ht="15">
      <c r="A43" s="49"/>
      <c r="B43" s="90" t="s">
        <v>139</v>
      </c>
      <c r="C43" s="49"/>
      <c r="D43" s="50"/>
      <c r="E43" s="94">
        <v>-575426</v>
      </c>
      <c r="F43" s="92"/>
      <c r="G43" s="94">
        <v>-577351</v>
      </c>
      <c r="H43" s="50"/>
    </row>
    <row r="44" spans="1:8" ht="15">
      <c r="A44" s="49"/>
      <c r="B44" s="50" t="s">
        <v>140</v>
      </c>
      <c r="C44" s="49"/>
      <c r="D44" s="50"/>
      <c r="E44" s="92">
        <v>-138235</v>
      </c>
      <c r="F44" s="92"/>
      <c r="G44" s="92">
        <v>-132097</v>
      </c>
      <c r="H44" s="50"/>
    </row>
    <row r="45" spans="1:8" ht="15">
      <c r="A45" s="49"/>
      <c r="B45" s="50" t="s">
        <v>141</v>
      </c>
      <c r="C45" s="50"/>
      <c r="D45" s="50"/>
      <c r="E45" s="99">
        <v>281424</v>
      </c>
      <c r="F45" s="92"/>
      <c r="G45" s="99">
        <f>G44+G38</f>
        <v>287554</v>
      </c>
      <c r="H45" s="50"/>
    </row>
    <row r="46" spans="1:8" ht="15">
      <c r="A46" s="49"/>
      <c r="B46" s="50"/>
      <c r="C46" s="50"/>
      <c r="D46" s="50"/>
      <c r="E46" s="92"/>
      <c r="F46" s="92"/>
      <c r="G46" s="92"/>
      <c r="H46" s="50"/>
    </row>
    <row r="47" spans="1:8" ht="15">
      <c r="A47" s="49"/>
      <c r="B47" s="50" t="s">
        <v>142</v>
      </c>
      <c r="C47" s="50"/>
      <c r="D47" s="50"/>
      <c r="E47" s="92">
        <v>0</v>
      </c>
      <c r="F47" s="92"/>
      <c r="G47" s="92">
        <v>0</v>
      </c>
      <c r="H47" s="50"/>
    </row>
    <row r="48" spans="1:8" ht="15">
      <c r="A48" s="49"/>
      <c r="B48" s="50" t="s">
        <v>143</v>
      </c>
      <c r="C48" s="50">
        <v>12</v>
      </c>
      <c r="D48" s="50"/>
      <c r="E48" s="92">
        <v>494975</v>
      </c>
      <c r="F48" s="92"/>
      <c r="G48" s="92">
        <v>635101</v>
      </c>
      <c r="H48" s="50"/>
    </row>
    <row r="49" spans="1:8" ht="15">
      <c r="A49" s="49"/>
      <c r="B49" s="50" t="s">
        <v>144</v>
      </c>
      <c r="C49" s="50"/>
      <c r="D49" s="50"/>
      <c r="E49" s="92">
        <v>14048</v>
      </c>
      <c r="F49" s="92"/>
      <c r="G49" s="92">
        <v>13109</v>
      </c>
      <c r="H49" s="50"/>
    </row>
    <row r="50" spans="1:8" ht="15.75" thickBot="1">
      <c r="A50" s="49"/>
      <c r="B50" s="50"/>
      <c r="C50" s="50"/>
      <c r="D50" s="50"/>
      <c r="E50" s="100">
        <v>790447</v>
      </c>
      <c r="F50" s="88"/>
      <c r="G50" s="100">
        <f>SUM(G45:G49)</f>
        <v>935764</v>
      </c>
      <c r="H50" s="50"/>
    </row>
    <row r="51" spans="1:8" ht="15.75" thickTop="1">
      <c r="A51" s="49"/>
      <c r="B51" s="50"/>
      <c r="C51" s="50"/>
      <c r="D51" s="50"/>
      <c r="E51" s="101"/>
      <c r="F51" s="102"/>
      <c r="G51" s="101"/>
      <c r="H51" s="50"/>
    </row>
    <row r="52" spans="1:8" ht="15.75" thickBot="1">
      <c r="A52" s="49"/>
      <c r="B52" s="55" t="s">
        <v>118</v>
      </c>
      <c r="C52" s="48"/>
      <c r="D52" s="48"/>
      <c r="E52" s="103">
        <v>0.6705396524320937</v>
      </c>
      <c r="F52" s="104"/>
      <c r="G52" s="103">
        <f>ROUND((G45-G14)/G38,2)</f>
        <v>0.69</v>
      </c>
      <c r="H52" s="48"/>
    </row>
    <row r="53" spans="1:8" ht="13.5" thickTop="1">
      <c r="A53" s="37"/>
      <c r="B53" s="41"/>
      <c r="C53" s="105"/>
      <c r="D53" s="39"/>
      <c r="E53" s="42"/>
      <c r="F53" s="43"/>
      <c r="G53" s="42"/>
      <c r="H53" s="39"/>
    </row>
  </sheetData>
  <printOptions horizontalCentered="1"/>
  <pageMargins left="0.25" right="0.25" top="0.5" bottom="0.46" header="0.5" footer="0.25"/>
  <pageSetup firstPageNumber="2" useFirstPageNumber="1" fitToHeight="1" fitToWidth="1" horizontalDpi="600" verticalDpi="600" orientation="portrait" paperSize="9" scale="96" r:id="rId1"/>
  <headerFooter alignWithMargins="0">
    <oddFooter>&amp;C&amp;"Times New Roman,Regular"&amp;P</oddFooter>
  </headerFooter>
</worksheet>
</file>

<file path=xl/worksheets/sheet3.xml><?xml version="1.0" encoding="utf-8"?>
<worksheet xmlns="http://schemas.openxmlformats.org/spreadsheetml/2006/main" xmlns:r="http://schemas.openxmlformats.org/officeDocument/2006/relationships">
  <dimension ref="A1:J126"/>
  <sheetViews>
    <sheetView tabSelected="1" zoomScaleSheetLayoutView="100" workbookViewId="0" topLeftCell="A108">
      <selection activeCell="D112" sqref="D112"/>
    </sheetView>
  </sheetViews>
  <sheetFormatPr defaultColWidth="9.140625" defaultRowHeight="12.75"/>
  <cols>
    <col min="1" max="1" width="4.140625" style="45" customWidth="1"/>
    <col min="2" max="2" width="3.7109375" style="44" customWidth="1"/>
    <col min="3" max="3" width="7.8515625" style="44" customWidth="1"/>
    <col min="4" max="4" width="37.140625" style="44" customWidth="1"/>
    <col min="5" max="5" width="7.8515625" style="44" customWidth="1"/>
    <col min="6" max="6" width="3.00390625" style="44" customWidth="1"/>
    <col min="7" max="7" width="12.57421875" style="44" customWidth="1"/>
    <col min="8" max="8" width="2.28125" style="44" customWidth="1"/>
    <col min="9" max="9" width="12.57421875" style="44" customWidth="1"/>
    <col min="10" max="10" width="8.421875" style="44" customWidth="1"/>
    <col min="11" max="16384" width="8.8515625" style="45" customWidth="1"/>
  </cols>
  <sheetData>
    <row r="1" ht="12.75">
      <c r="A1" s="106" t="s">
        <v>60</v>
      </c>
    </row>
    <row r="2" ht="12.75">
      <c r="A2" s="106" t="s">
        <v>61</v>
      </c>
    </row>
    <row r="3" ht="12.75">
      <c r="A3" s="106" t="s">
        <v>221</v>
      </c>
    </row>
    <row r="5" ht="12.75">
      <c r="A5" s="38" t="s">
        <v>145</v>
      </c>
    </row>
    <row r="7" spans="1:2" ht="12.75">
      <c r="A7" s="146">
        <v>1</v>
      </c>
      <c r="B7" s="33" t="s">
        <v>146</v>
      </c>
    </row>
    <row r="8" spans="1:10" ht="27" customHeight="1">
      <c r="A8" s="146"/>
      <c r="B8" s="152" t="s">
        <v>180</v>
      </c>
      <c r="C8" s="152"/>
      <c r="D8" s="152"/>
      <c r="E8" s="152"/>
      <c r="F8" s="152"/>
      <c r="G8" s="152"/>
      <c r="H8" s="152"/>
      <c r="I8" s="152"/>
      <c r="J8" s="152"/>
    </row>
    <row r="9" spans="1:10" ht="12.75">
      <c r="A9" s="146"/>
      <c r="B9" s="112"/>
      <c r="C9" s="112"/>
      <c r="D9" s="112"/>
      <c r="E9" s="112"/>
      <c r="F9" s="112"/>
      <c r="G9" s="112"/>
      <c r="H9" s="112"/>
      <c r="I9" s="112"/>
      <c r="J9" s="112"/>
    </row>
    <row r="10" spans="1:2" ht="12.75">
      <c r="A10" s="146">
        <v>2</v>
      </c>
      <c r="B10" s="33" t="s">
        <v>202</v>
      </c>
    </row>
    <row r="11" spans="1:9" ht="12.75">
      <c r="A11" s="146"/>
      <c r="B11" s="113" t="s">
        <v>187</v>
      </c>
      <c r="C11" s="31"/>
      <c r="D11" s="31"/>
      <c r="E11" s="31"/>
      <c r="F11" s="31"/>
      <c r="G11" s="31"/>
      <c r="H11" s="31"/>
      <c r="I11" s="31"/>
    </row>
    <row r="12" spans="1:9" ht="12.75">
      <c r="A12" s="146"/>
      <c r="B12" s="32"/>
      <c r="C12" s="31"/>
      <c r="D12" s="31"/>
      <c r="E12" s="31"/>
      <c r="F12" s="31"/>
      <c r="G12" s="114" t="s">
        <v>57</v>
      </c>
      <c r="H12" s="46"/>
      <c r="I12" s="114" t="s">
        <v>57</v>
      </c>
    </row>
    <row r="13" spans="1:9" ht="12.75">
      <c r="A13" s="146"/>
      <c r="B13" s="32"/>
      <c r="C13" s="31"/>
      <c r="D13" s="31"/>
      <c r="E13" s="31"/>
      <c r="F13" s="31"/>
      <c r="G13" s="114" t="s">
        <v>231</v>
      </c>
      <c r="H13" s="46"/>
      <c r="I13" s="114" t="s">
        <v>232</v>
      </c>
    </row>
    <row r="14" spans="1:9" ht="12.75">
      <c r="A14" s="146"/>
      <c r="B14" s="32"/>
      <c r="C14" s="31"/>
      <c r="D14" s="31"/>
      <c r="E14" s="31"/>
      <c r="F14" s="31"/>
      <c r="G14" s="142">
        <v>36799</v>
      </c>
      <c r="H14" s="46"/>
      <c r="I14" s="142">
        <v>36799</v>
      </c>
    </row>
    <row r="15" spans="1:9" ht="12.75">
      <c r="A15" s="146"/>
      <c r="B15" s="32"/>
      <c r="C15" s="31"/>
      <c r="D15" s="31"/>
      <c r="E15" s="31"/>
      <c r="F15" s="31"/>
      <c r="G15" s="114" t="s">
        <v>2</v>
      </c>
      <c r="H15" s="46"/>
      <c r="I15" s="114" t="s">
        <v>2</v>
      </c>
    </row>
    <row r="16" spans="1:9" ht="12.75">
      <c r="A16" s="146"/>
      <c r="B16" s="113" t="s">
        <v>92</v>
      </c>
      <c r="C16" s="31" t="s">
        <v>190</v>
      </c>
      <c r="D16" s="31"/>
      <c r="E16" s="31"/>
      <c r="F16" s="31"/>
      <c r="G16" s="133">
        <v>0</v>
      </c>
      <c r="H16" s="115"/>
      <c r="I16" s="115">
        <v>6270</v>
      </c>
    </row>
    <row r="17" spans="1:9" ht="12.75">
      <c r="A17" s="146"/>
      <c r="B17" s="113" t="s">
        <v>120</v>
      </c>
      <c r="C17" s="31" t="s">
        <v>220</v>
      </c>
      <c r="D17" s="31"/>
      <c r="E17" s="31"/>
      <c r="F17" s="31"/>
      <c r="G17" s="133">
        <v>0</v>
      </c>
      <c r="H17" s="115"/>
      <c r="I17" s="115">
        <v>1156</v>
      </c>
    </row>
    <row r="18" spans="1:9" ht="12.75" customHeight="1">
      <c r="A18" s="146"/>
      <c r="B18" s="113" t="s">
        <v>196</v>
      </c>
      <c r="C18" s="31" t="s">
        <v>189</v>
      </c>
      <c r="D18" s="116"/>
      <c r="E18" s="31"/>
      <c r="F18" s="31"/>
      <c r="G18" s="133">
        <v>0</v>
      </c>
      <c r="H18" s="115"/>
      <c r="I18" s="115">
        <v>5049</v>
      </c>
    </row>
    <row r="19" spans="1:9" ht="13.5" thickBot="1">
      <c r="A19" s="146"/>
      <c r="B19" s="32"/>
      <c r="C19" s="31"/>
      <c r="D19" s="31"/>
      <c r="E19" s="31"/>
      <c r="F19" s="31"/>
      <c r="G19" s="134">
        <f>SUM(G16:G18)</f>
        <v>0</v>
      </c>
      <c r="H19" s="115"/>
      <c r="I19" s="117">
        <v>12475</v>
      </c>
    </row>
    <row r="20" ht="13.5" thickTop="1">
      <c r="A20" s="146"/>
    </row>
    <row r="21" ht="12.75">
      <c r="A21" s="146"/>
    </row>
    <row r="22" spans="1:2" ht="12.75" customHeight="1">
      <c r="A22" s="146">
        <v>3</v>
      </c>
      <c r="B22" s="33" t="s">
        <v>147</v>
      </c>
    </row>
    <row r="23" spans="1:2" ht="12.75">
      <c r="A23" s="146"/>
      <c r="B23" s="44" t="s">
        <v>206</v>
      </c>
    </row>
    <row r="24" ht="12.75">
      <c r="A24" s="146"/>
    </row>
    <row r="25" spans="1:2" ht="12.75">
      <c r="A25" s="146">
        <v>4</v>
      </c>
      <c r="B25" s="33" t="s">
        <v>46</v>
      </c>
    </row>
    <row r="26" spans="1:10" ht="27" customHeight="1">
      <c r="A26" s="146"/>
      <c r="B26" s="152" t="s">
        <v>207</v>
      </c>
      <c r="C26" s="152"/>
      <c r="D26" s="152"/>
      <c r="E26" s="152"/>
      <c r="F26" s="152"/>
      <c r="G26" s="152"/>
      <c r="H26" s="152"/>
      <c r="I26" s="152"/>
      <c r="J26" s="152"/>
    </row>
    <row r="27" spans="1:9" ht="12.75">
      <c r="A27" s="146"/>
      <c r="B27" s="111"/>
      <c r="C27" s="111"/>
      <c r="D27" s="111"/>
      <c r="E27" s="111"/>
      <c r="F27" s="111"/>
      <c r="G27" s="111"/>
      <c r="H27" s="111"/>
      <c r="I27" s="111"/>
    </row>
    <row r="28" spans="1:2" ht="12.75">
      <c r="A28" s="146">
        <v>5</v>
      </c>
      <c r="B28" s="33" t="s">
        <v>148</v>
      </c>
    </row>
    <row r="29" spans="1:2" ht="12.75">
      <c r="A29" s="146"/>
      <c r="B29" s="44" t="s">
        <v>208</v>
      </c>
    </row>
    <row r="30" ht="12.75">
      <c r="A30" s="146"/>
    </row>
    <row r="31" spans="1:2" ht="12.75">
      <c r="A31" s="146">
        <v>6</v>
      </c>
      <c r="B31" s="33" t="s">
        <v>149</v>
      </c>
    </row>
    <row r="32" spans="1:2" ht="12.75">
      <c r="A32" s="146"/>
      <c r="B32" s="31" t="s">
        <v>209</v>
      </c>
    </row>
    <row r="33" ht="12.75">
      <c r="A33" s="146"/>
    </row>
    <row r="34" spans="1:7" ht="12.75">
      <c r="A34" s="146"/>
      <c r="G34" s="129" t="s">
        <v>2</v>
      </c>
    </row>
    <row r="35" spans="1:7" ht="12.75">
      <c r="A35" s="146"/>
      <c r="C35" s="44" t="s">
        <v>58</v>
      </c>
      <c r="G35" s="118">
        <v>1000</v>
      </c>
    </row>
    <row r="36" spans="1:7" ht="12.75">
      <c r="A36" s="146"/>
      <c r="C36" s="44" t="s">
        <v>182</v>
      </c>
      <c r="G36" s="118">
        <v>-815</v>
      </c>
    </row>
    <row r="37" spans="1:7" ht="13.5" thickBot="1">
      <c r="A37" s="146"/>
      <c r="C37" s="113" t="s">
        <v>183</v>
      </c>
      <c r="G37" s="119">
        <f>SUM(G35:G36)</f>
        <v>185</v>
      </c>
    </row>
    <row r="38" spans="1:3" ht="13.5" thickTop="1">
      <c r="A38" s="146"/>
      <c r="C38" s="120"/>
    </row>
    <row r="39" spans="1:3" ht="12.75">
      <c r="A39" s="146"/>
      <c r="B39" s="31" t="s">
        <v>210</v>
      </c>
      <c r="C39" s="120"/>
    </row>
    <row r="40" ht="12.75">
      <c r="A40" s="146"/>
    </row>
    <row r="41" spans="1:2" ht="12.75">
      <c r="A41" s="146">
        <v>7</v>
      </c>
      <c r="B41" s="33" t="s">
        <v>150</v>
      </c>
    </row>
    <row r="42" spans="1:10" ht="12.75" customHeight="1">
      <c r="A42" s="146"/>
      <c r="B42" s="44" t="s">
        <v>92</v>
      </c>
      <c r="C42" s="152" t="s">
        <v>211</v>
      </c>
      <c r="D42" s="152"/>
      <c r="E42" s="152"/>
      <c r="F42" s="152"/>
      <c r="G42" s="152"/>
      <c r="H42" s="152"/>
      <c r="I42" s="152"/>
      <c r="J42" s="152"/>
    </row>
    <row r="43" ht="12.75">
      <c r="A43" s="146"/>
    </row>
    <row r="44" spans="1:3" ht="12.75">
      <c r="A44" s="146"/>
      <c r="B44" s="44" t="s">
        <v>120</v>
      </c>
      <c r="C44" s="44" t="s">
        <v>151</v>
      </c>
    </row>
    <row r="45" spans="1:7" ht="12.75">
      <c r="A45" s="146"/>
      <c r="G45" s="130" t="s">
        <v>152</v>
      </c>
    </row>
    <row r="46" spans="1:7" ht="12.75">
      <c r="A46" s="146"/>
      <c r="C46" s="44" t="s">
        <v>153</v>
      </c>
      <c r="G46" s="118">
        <v>4273.766</v>
      </c>
    </row>
    <row r="47" spans="1:7" ht="12.75">
      <c r="A47" s="146"/>
      <c r="C47" s="44" t="s">
        <v>154</v>
      </c>
      <c r="G47" s="109">
        <v>0</v>
      </c>
    </row>
    <row r="48" spans="1:7" ht="13.5" thickBot="1">
      <c r="A48" s="146"/>
      <c r="C48" s="44" t="s">
        <v>155</v>
      </c>
      <c r="G48" s="119">
        <v>4273.766</v>
      </c>
    </row>
    <row r="49" spans="1:7" ht="14.25" thickBot="1" thickTop="1">
      <c r="A49" s="146"/>
      <c r="C49" s="44" t="s">
        <v>212</v>
      </c>
      <c r="G49" s="140">
        <v>4570.66446</v>
      </c>
    </row>
    <row r="50" ht="13.5" thickTop="1">
      <c r="A50" s="146"/>
    </row>
    <row r="51" spans="1:2" ht="12.75">
      <c r="A51" s="146">
        <v>8</v>
      </c>
      <c r="B51" s="33" t="s">
        <v>194</v>
      </c>
    </row>
    <row r="52" spans="1:10" ht="12.75">
      <c r="A52" s="146"/>
      <c r="B52" s="152" t="s">
        <v>213</v>
      </c>
      <c r="C52" s="152"/>
      <c r="D52" s="152"/>
      <c r="E52" s="152"/>
      <c r="F52" s="152"/>
      <c r="G52" s="152"/>
      <c r="H52" s="152"/>
      <c r="I52" s="152"/>
      <c r="J52" s="152"/>
    </row>
    <row r="53" ht="12.75">
      <c r="A53" s="147"/>
    </row>
    <row r="54" spans="1:2" ht="12.75">
      <c r="A54" s="146">
        <v>9</v>
      </c>
      <c r="B54" s="33" t="s">
        <v>156</v>
      </c>
    </row>
    <row r="55" spans="1:10" ht="75.75" customHeight="1">
      <c r="A55" s="146"/>
      <c r="B55" s="152" t="s">
        <v>195</v>
      </c>
      <c r="C55" s="152"/>
      <c r="D55" s="152"/>
      <c r="E55" s="152"/>
      <c r="F55" s="152"/>
      <c r="G55" s="152"/>
      <c r="H55" s="152"/>
      <c r="I55" s="152"/>
      <c r="J55" s="152"/>
    </row>
    <row r="56" spans="1:10" ht="48" customHeight="1">
      <c r="A56" s="146"/>
      <c r="B56" s="126" t="s">
        <v>197</v>
      </c>
      <c r="C56" s="152" t="s">
        <v>198</v>
      </c>
      <c r="D56" s="152"/>
      <c r="E56" s="152"/>
      <c r="F56" s="152"/>
      <c r="G56" s="152"/>
      <c r="H56" s="152"/>
      <c r="I56" s="152"/>
      <c r="J56" s="152"/>
    </row>
    <row r="57" spans="1:10" ht="51" customHeight="1">
      <c r="A57" s="146"/>
      <c r="B57" s="126" t="s">
        <v>199</v>
      </c>
      <c r="C57" s="152" t="s">
        <v>230</v>
      </c>
      <c r="D57" s="152"/>
      <c r="E57" s="152"/>
      <c r="F57" s="152"/>
      <c r="G57" s="152"/>
      <c r="H57" s="152"/>
      <c r="I57" s="152"/>
      <c r="J57" s="152"/>
    </row>
    <row r="58" spans="1:10" ht="38.25" customHeight="1">
      <c r="A58" s="146"/>
      <c r="B58" s="126" t="s">
        <v>200</v>
      </c>
      <c r="C58" s="152" t="s">
        <v>229</v>
      </c>
      <c r="D58" s="152"/>
      <c r="E58" s="152"/>
      <c r="F58" s="152"/>
      <c r="G58" s="152"/>
      <c r="H58" s="152"/>
      <c r="I58" s="152"/>
      <c r="J58" s="152"/>
    </row>
    <row r="59" spans="1:10" ht="49.5" customHeight="1">
      <c r="A59" s="146"/>
      <c r="B59" s="126" t="s">
        <v>201</v>
      </c>
      <c r="C59" s="152" t="s">
        <v>204</v>
      </c>
      <c r="D59" s="152"/>
      <c r="E59" s="152"/>
      <c r="F59" s="152"/>
      <c r="G59" s="152"/>
      <c r="H59" s="152"/>
      <c r="I59" s="152"/>
      <c r="J59" s="152"/>
    </row>
    <row r="60" spans="1:10" ht="43.5" customHeight="1">
      <c r="A60" s="146"/>
      <c r="B60" s="154" t="s">
        <v>234</v>
      </c>
      <c r="C60" s="154"/>
      <c r="D60" s="154"/>
      <c r="E60" s="154"/>
      <c r="F60" s="154"/>
      <c r="G60" s="154"/>
      <c r="H60" s="154"/>
      <c r="I60" s="154"/>
      <c r="J60" s="154"/>
    </row>
    <row r="61" spans="1:10" ht="47.25" customHeight="1">
      <c r="A61" s="146"/>
      <c r="B61" s="154" t="s">
        <v>236</v>
      </c>
      <c r="C61" s="154"/>
      <c r="D61" s="154"/>
      <c r="E61" s="154"/>
      <c r="F61" s="154"/>
      <c r="G61" s="154"/>
      <c r="H61" s="154"/>
      <c r="I61" s="154"/>
      <c r="J61" s="154"/>
    </row>
    <row r="62" spans="1:10" ht="54" customHeight="1">
      <c r="A62" s="146"/>
      <c r="B62" s="152" t="s">
        <v>233</v>
      </c>
      <c r="C62" s="152"/>
      <c r="D62" s="152"/>
      <c r="E62" s="152"/>
      <c r="F62" s="152"/>
      <c r="G62" s="152"/>
      <c r="H62" s="152"/>
      <c r="I62" s="152"/>
      <c r="J62" s="152"/>
    </row>
    <row r="63" spans="1:10" ht="12.75">
      <c r="A63" s="148"/>
      <c r="B63" s="112"/>
      <c r="C63" s="112"/>
      <c r="D63" s="112"/>
      <c r="E63" s="112"/>
      <c r="F63" s="112"/>
      <c r="G63" s="112"/>
      <c r="H63" s="112"/>
      <c r="I63" s="112"/>
      <c r="J63" s="112"/>
    </row>
    <row r="64" spans="1:2" ht="12.75">
      <c r="A64" s="146">
        <v>10</v>
      </c>
      <c r="B64" s="33" t="s">
        <v>157</v>
      </c>
    </row>
    <row r="65" spans="1:10" ht="27" customHeight="1">
      <c r="A65" s="146"/>
      <c r="B65" s="152" t="s">
        <v>191</v>
      </c>
      <c r="C65" s="152"/>
      <c r="D65" s="152"/>
      <c r="E65" s="152"/>
      <c r="F65" s="152"/>
      <c r="G65" s="152"/>
      <c r="H65" s="152"/>
      <c r="I65" s="152"/>
      <c r="J65" s="152"/>
    </row>
    <row r="66" spans="1:10" ht="12.75">
      <c r="A66" s="146"/>
      <c r="B66" s="110"/>
      <c r="C66" s="110"/>
      <c r="D66" s="110"/>
      <c r="E66" s="110"/>
      <c r="F66" s="110"/>
      <c r="G66" s="110"/>
      <c r="H66" s="110"/>
      <c r="I66" s="110"/>
      <c r="J66" s="110"/>
    </row>
    <row r="67" spans="1:2" ht="12.75">
      <c r="A67" s="146">
        <v>11</v>
      </c>
      <c r="B67" s="33" t="s">
        <v>158</v>
      </c>
    </row>
    <row r="68" spans="1:10" ht="28.5" customHeight="1">
      <c r="A68" s="146"/>
      <c r="B68" s="153" t="s">
        <v>214</v>
      </c>
      <c r="C68" s="153"/>
      <c r="D68" s="153"/>
      <c r="E68" s="153"/>
      <c r="F68" s="153"/>
      <c r="G68" s="153"/>
      <c r="H68" s="153"/>
      <c r="I68" s="153"/>
      <c r="J68" s="153"/>
    </row>
    <row r="69" ht="12.75">
      <c r="A69" s="149"/>
    </row>
    <row r="70" spans="1:2" ht="12.75">
      <c r="A70" s="146">
        <v>12</v>
      </c>
      <c r="B70" s="33" t="s">
        <v>159</v>
      </c>
    </row>
    <row r="71" spans="1:2" ht="12.75">
      <c r="A71" s="146"/>
      <c r="B71" s="44" t="s">
        <v>215</v>
      </c>
    </row>
    <row r="72" spans="1:7" ht="12.75">
      <c r="A72" s="146"/>
      <c r="G72" s="130" t="s">
        <v>152</v>
      </c>
    </row>
    <row r="73" spans="1:2" ht="12.75">
      <c r="A73" s="146"/>
      <c r="B73" s="121" t="s">
        <v>160</v>
      </c>
    </row>
    <row r="74" spans="1:9" ht="12.75">
      <c r="A74" s="146"/>
      <c r="B74" s="44" t="s">
        <v>35</v>
      </c>
      <c r="G74" s="122">
        <v>350000</v>
      </c>
      <c r="I74" s="122"/>
    </row>
    <row r="75" spans="1:7" ht="12.75">
      <c r="A75" s="146"/>
      <c r="B75" s="44" t="s">
        <v>36</v>
      </c>
      <c r="G75" s="123">
        <v>200975</v>
      </c>
    </row>
    <row r="76" spans="1:7" ht="12.75">
      <c r="A76" s="146"/>
      <c r="G76" s="122">
        <f>SUM(G74:G75)</f>
        <v>550975</v>
      </c>
    </row>
    <row r="77" spans="1:7" ht="12.75">
      <c r="A77" s="146"/>
      <c r="B77" s="44" t="s">
        <v>161</v>
      </c>
      <c r="G77" s="122">
        <v>-56000</v>
      </c>
    </row>
    <row r="78" spans="1:7" ht="13.5" thickBot="1">
      <c r="A78" s="146"/>
      <c r="B78" s="33" t="s">
        <v>162</v>
      </c>
      <c r="G78" s="124">
        <f>G76+G77</f>
        <v>494975</v>
      </c>
    </row>
    <row r="79" spans="1:7" ht="13.5" thickTop="1">
      <c r="A79" s="146"/>
      <c r="B79" s="33"/>
      <c r="G79" s="125"/>
    </row>
    <row r="80" spans="1:7" ht="12.75">
      <c r="A80" s="146"/>
      <c r="B80" s="121" t="s">
        <v>163</v>
      </c>
      <c r="G80" s="125"/>
    </row>
    <row r="81" spans="1:7" ht="13.5" thickBot="1">
      <c r="A81" s="146"/>
      <c r="B81" s="44" t="s">
        <v>164</v>
      </c>
      <c r="G81" s="141">
        <v>56000</v>
      </c>
    </row>
    <row r="82" spans="1:7" ht="13.5" thickTop="1">
      <c r="A82" s="146"/>
      <c r="B82" s="33"/>
      <c r="G82" s="125"/>
    </row>
    <row r="83" spans="1:10" ht="24.75" customHeight="1">
      <c r="A83" s="146"/>
      <c r="B83" s="157" t="s">
        <v>192</v>
      </c>
      <c r="C83" s="157"/>
      <c r="D83" s="157"/>
      <c r="E83" s="157"/>
      <c r="F83" s="157"/>
      <c r="G83" s="157"/>
      <c r="H83" s="157"/>
      <c r="I83" s="157"/>
      <c r="J83" s="157"/>
    </row>
    <row r="84" spans="1:7" ht="12.75">
      <c r="A84" s="146"/>
      <c r="B84" s="33"/>
      <c r="G84" s="125"/>
    </row>
    <row r="85" spans="1:2" ht="12.75">
      <c r="A85" s="146">
        <v>13</v>
      </c>
      <c r="B85" s="33" t="s">
        <v>165</v>
      </c>
    </row>
    <row r="86" spans="1:10" ht="12.75">
      <c r="A86" s="146"/>
      <c r="B86" s="44" t="s">
        <v>166</v>
      </c>
      <c r="J86" s="122"/>
    </row>
    <row r="87" ht="12.75">
      <c r="A87" s="146"/>
    </row>
    <row r="88" spans="1:2" ht="12.75">
      <c r="A88" s="146">
        <v>14</v>
      </c>
      <c r="B88" s="33" t="s">
        <v>167</v>
      </c>
    </row>
    <row r="89" spans="1:10" ht="12.75" customHeight="1">
      <c r="A89" s="146"/>
      <c r="B89" s="152" t="s">
        <v>168</v>
      </c>
      <c r="C89" s="152"/>
      <c r="D89" s="152"/>
      <c r="E89" s="152"/>
      <c r="F89" s="152"/>
      <c r="G89" s="152"/>
      <c r="H89" s="152"/>
      <c r="I89" s="152"/>
      <c r="J89" s="152"/>
    </row>
    <row r="90" ht="12.75">
      <c r="A90" s="146"/>
    </row>
    <row r="91" spans="1:2" ht="12.75">
      <c r="A91" s="146">
        <v>15</v>
      </c>
      <c r="B91" s="33" t="s">
        <v>169</v>
      </c>
    </row>
    <row r="92" spans="1:2" ht="12.75">
      <c r="A92" s="146"/>
      <c r="B92" s="44" t="s">
        <v>203</v>
      </c>
    </row>
    <row r="93" ht="12.75">
      <c r="A93" s="146"/>
    </row>
    <row r="94" spans="1:2" ht="12.75">
      <c r="A94" s="146">
        <v>16</v>
      </c>
      <c r="B94" s="33" t="s">
        <v>170</v>
      </c>
    </row>
    <row r="95" spans="1:2" ht="12.75">
      <c r="A95" s="146"/>
      <c r="B95" s="44" t="s">
        <v>171</v>
      </c>
    </row>
    <row r="96" ht="12.75">
      <c r="A96" s="146"/>
    </row>
    <row r="97" ht="12.75">
      <c r="A97" s="149"/>
    </row>
    <row r="98" spans="1:2" ht="12.75">
      <c r="A98" s="146">
        <v>17</v>
      </c>
      <c r="B98" s="33" t="s">
        <v>172</v>
      </c>
    </row>
    <row r="99" spans="1:9" ht="12.75">
      <c r="A99" s="146"/>
      <c r="G99" s="130" t="s">
        <v>57</v>
      </c>
      <c r="H99" s="130"/>
      <c r="I99" s="130" t="s">
        <v>173</v>
      </c>
    </row>
    <row r="100" spans="1:9" ht="12.75">
      <c r="A100" s="146"/>
      <c r="G100" s="130" t="s">
        <v>66</v>
      </c>
      <c r="H100" s="130"/>
      <c r="I100" s="130" t="s">
        <v>66</v>
      </c>
    </row>
    <row r="101" spans="1:9" ht="12.75">
      <c r="A101" s="146"/>
      <c r="G101" s="143" t="s">
        <v>216</v>
      </c>
      <c r="H101" s="130"/>
      <c r="I101" s="143" t="s">
        <v>181</v>
      </c>
    </row>
    <row r="102" spans="1:9" ht="12.75">
      <c r="A102" s="146"/>
      <c r="G102" s="130" t="s">
        <v>2</v>
      </c>
      <c r="H102" s="130"/>
      <c r="I102" s="130" t="s">
        <v>2</v>
      </c>
    </row>
    <row r="103" spans="1:9" ht="12.75">
      <c r="A103" s="146"/>
      <c r="G103" s="130"/>
      <c r="H103" s="130"/>
      <c r="I103" s="130"/>
    </row>
    <row r="104" spans="1:9" ht="13.5" thickBot="1">
      <c r="A104" s="146"/>
      <c r="B104" s="44" t="s">
        <v>174</v>
      </c>
      <c r="G104" s="144">
        <v>166741</v>
      </c>
      <c r="H104" s="118"/>
      <c r="I104" s="144">
        <v>161893</v>
      </c>
    </row>
    <row r="105" spans="1:9" ht="14.25" thickBot="1" thickTop="1">
      <c r="A105" s="146"/>
      <c r="B105" s="44" t="s">
        <v>217</v>
      </c>
      <c r="G105" s="145">
        <v>13089</v>
      </c>
      <c r="H105" s="122"/>
      <c r="I105" s="145">
        <v>-1103</v>
      </c>
    </row>
    <row r="106" spans="1:7" ht="13.5" thickTop="1">
      <c r="A106" s="146"/>
      <c r="E106" s="127"/>
      <c r="F106" s="118"/>
      <c r="G106" s="127"/>
    </row>
    <row r="107" spans="1:10" ht="28.5" customHeight="1">
      <c r="A107" s="146"/>
      <c r="B107" s="152" t="s">
        <v>228</v>
      </c>
      <c r="C107" s="152"/>
      <c r="D107" s="152"/>
      <c r="E107" s="152"/>
      <c r="F107" s="152"/>
      <c r="G107" s="152"/>
      <c r="H107" s="152"/>
      <c r="I107" s="152"/>
      <c r="J107" s="152"/>
    </row>
    <row r="108" spans="1:10" ht="12.75">
      <c r="A108" s="146"/>
      <c r="B108" s="112"/>
      <c r="C108" s="112"/>
      <c r="D108" s="112"/>
      <c r="E108" s="112"/>
      <c r="F108" s="112"/>
      <c r="G108" s="112"/>
      <c r="H108" s="112"/>
      <c r="I108" s="112"/>
      <c r="J108" s="112"/>
    </row>
    <row r="109" spans="1:2" ht="12.75">
      <c r="A109" s="146">
        <v>18</v>
      </c>
      <c r="B109" s="33" t="s">
        <v>175</v>
      </c>
    </row>
    <row r="110" spans="1:10" ht="79.5" customHeight="1">
      <c r="A110" s="146"/>
      <c r="B110" s="152" t="s">
        <v>238</v>
      </c>
      <c r="C110" s="152"/>
      <c r="D110" s="152"/>
      <c r="E110" s="152"/>
      <c r="F110" s="152"/>
      <c r="G110" s="152"/>
      <c r="H110" s="152"/>
      <c r="I110" s="152"/>
      <c r="J110" s="152"/>
    </row>
    <row r="111" spans="1:10" ht="12.75">
      <c r="A111" s="146"/>
      <c r="B111" s="112"/>
      <c r="C111" s="112"/>
      <c r="D111" s="112"/>
      <c r="E111" s="112"/>
      <c r="F111" s="112"/>
      <c r="G111" s="112"/>
      <c r="H111" s="112"/>
      <c r="I111" s="112"/>
      <c r="J111" s="112"/>
    </row>
    <row r="112" spans="1:2" ht="12.75">
      <c r="A112" s="146">
        <v>19</v>
      </c>
      <c r="B112" s="33" t="s">
        <v>176</v>
      </c>
    </row>
    <row r="113" spans="1:10" ht="57" customHeight="1">
      <c r="A113" s="146"/>
      <c r="B113" s="152" t="s">
        <v>237</v>
      </c>
      <c r="C113" s="152"/>
      <c r="D113" s="152"/>
      <c r="E113" s="152"/>
      <c r="F113" s="152"/>
      <c r="G113" s="152"/>
      <c r="H113" s="152"/>
      <c r="I113" s="152"/>
      <c r="J113" s="152"/>
    </row>
    <row r="114" spans="1:10" ht="12.75">
      <c r="A114" s="146"/>
      <c r="B114" s="112"/>
      <c r="C114" s="112"/>
      <c r="D114" s="112"/>
      <c r="E114" s="112"/>
      <c r="F114" s="112"/>
      <c r="G114" s="112"/>
      <c r="H114" s="112"/>
      <c r="I114" s="112"/>
      <c r="J114" s="112"/>
    </row>
    <row r="115" spans="1:2" ht="12.75">
      <c r="A115" s="146">
        <v>20</v>
      </c>
      <c r="B115" s="33" t="s">
        <v>177</v>
      </c>
    </row>
    <row r="116" spans="1:2" ht="12.75">
      <c r="A116" s="146"/>
      <c r="B116" s="44" t="s">
        <v>179</v>
      </c>
    </row>
    <row r="117" ht="12.75">
      <c r="A117" s="146"/>
    </row>
    <row r="118" spans="1:2" ht="12.75">
      <c r="A118" s="146">
        <v>21</v>
      </c>
      <c r="B118" s="33" t="s">
        <v>178</v>
      </c>
    </row>
    <row r="119" spans="1:2" ht="12.75">
      <c r="A119" s="146"/>
      <c r="B119" s="44" t="s">
        <v>218</v>
      </c>
    </row>
    <row r="120" ht="12.75">
      <c r="A120" s="146"/>
    </row>
    <row r="121" spans="1:2" ht="12.75">
      <c r="A121" s="146">
        <v>22</v>
      </c>
      <c r="B121" s="33" t="s">
        <v>185</v>
      </c>
    </row>
    <row r="122" spans="1:10" ht="27.75" customHeight="1">
      <c r="A122" s="146"/>
      <c r="B122" s="126" t="s">
        <v>92</v>
      </c>
      <c r="C122" s="155" t="s">
        <v>227</v>
      </c>
      <c r="D122" s="156"/>
      <c r="E122" s="156"/>
      <c r="F122" s="156"/>
      <c r="G122" s="156"/>
      <c r="H122" s="156"/>
      <c r="I122" s="156"/>
      <c r="J122" s="156"/>
    </row>
    <row r="123" ht="12.75">
      <c r="A123" s="146"/>
    </row>
    <row r="124" spans="1:10" ht="64.5" customHeight="1">
      <c r="A124" s="146"/>
      <c r="B124" s="126" t="s">
        <v>120</v>
      </c>
      <c r="C124" s="152" t="s">
        <v>235</v>
      </c>
      <c r="D124" s="152"/>
      <c r="E124" s="152"/>
      <c r="F124" s="152"/>
      <c r="G124" s="152"/>
      <c r="H124" s="152"/>
      <c r="I124" s="152"/>
      <c r="J124" s="152"/>
    </row>
    <row r="126" spans="1:2" ht="12.75">
      <c r="A126" s="44" t="s">
        <v>226</v>
      </c>
      <c r="B126" s="45"/>
    </row>
  </sheetData>
  <mergeCells count="21">
    <mergeCell ref="B52:J52"/>
    <mergeCell ref="B89:J89"/>
    <mergeCell ref="C122:J122"/>
    <mergeCell ref="C59:J59"/>
    <mergeCell ref="B113:J113"/>
    <mergeCell ref="B110:J110"/>
    <mergeCell ref="B83:J83"/>
    <mergeCell ref="C57:J57"/>
    <mergeCell ref="B60:J60"/>
    <mergeCell ref="B61:J61"/>
    <mergeCell ref="C124:J124"/>
    <mergeCell ref="C58:J58"/>
    <mergeCell ref="B107:J107"/>
    <mergeCell ref="B8:J8"/>
    <mergeCell ref="B26:J26"/>
    <mergeCell ref="B68:J68"/>
    <mergeCell ref="B55:J55"/>
    <mergeCell ref="B62:J62"/>
    <mergeCell ref="B65:J65"/>
    <mergeCell ref="C42:J42"/>
    <mergeCell ref="C56:J56"/>
  </mergeCells>
  <printOptions horizontalCentered="1"/>
  <pageMargins left="0.53" right="0.32" top="0.51" bottom="0.5" header="0.25" footer="0.5"/>
  <pageSetup blackAndWhite="1" firstPageNumber="3" useFirstPageNumber="1" fitToHeight="3" fitToWidth="3" horizontalDpi="600" verticalDpi="600" orientation="portrait" paperSize="9" scale="97" r:id="rId1"/>
  <headerFooter alignWithMargins="0">
    <oddFooter>&amp;C&amp;"Times New Roman,Regular"&amp;P</oddFooter>
  </headerFooter>
  <rowBreaks count="2" manualBreakCount="2">
    <brk id="53" max="9" man="1"/>
    <brk id="90" max="9" man="1"/>
  </rowBreaks>
</worksheet>
</file>

<file path=xl/worksheets/sheet4.xml><?xml version="1.0" encoding="utf-8"?>
<worksheet xmlns="http://schemas.openxmlformats.org/spreadsheetml/2006/main" xmlns:r="http://schemas.openxmlformats.org/officeDocument/2006/relationships">
  <dimension ref="A1:F100"/>
  <sheetViews>
    <sheetView workbookViewId="0" topLeftCell="A1">
      <selection activeCell="B14" sqref="B14"/>
    </sheetView>
  </sheetViews>
  <sheetFormatPr defaultColWidth="9.140625" defaultRowHeight="12.75"/>
  <cols>
    <col min="1" max="1" width="31.28125" style="0" customWidth="1"/>
    <col min="3" max="3" width="1.28515625" style="0" customWidth="1"/>
    <col min="5" max="5" width="0.9921875" style="0" customWidth="1"/>
  </cols>
  <sheetData>
    <row r="1" spans="1:5" ht="12.75">
      <c r="A1" s="2" t="s">
        <v>0</v>
      </c>
      <c r="B1" s="3"/>
      <c r="C1" s="3"/>
      <c r="D1" s="3"/>
      <c r="E1" s="3"/>
    </row>
    <row r="2" spans="1:5" ht="12.75">
      <c r="A2" s="2" t="s">
        <v>1</v>
      </c>
      <c r="B2" s="3"/>
      <c r="C2" s="3"/>
      <c r="D2" s="3"/>
      <c r="E2" s="3"/>
    </row>
    <row r="3" spans="1:5" ht="12.75">
      <c r="A3" s="4"/>
      <c r="B3" s="3"/>
      <c r="C3" s="3"/>
      <c r="D3" s="3"/>
      <c r="E3" s="3"/>
    </row>
    <row r="4" spans="1:5" ht="12.75">
      <c r="A4" s="5"/>
      <c r="B4" s="6" t="s">
        <v>51</v>
      </c>
      <c r="C4" s="7"/>
      <c r="D4" s="6" t="s">
        <v>52</v>
      </c>
      <c r="E4" s="6"/>
    </row>
    <row r="5" spans="1:5" ht="12.75">
      <c r="A5" s="5"/>
      <c r="B5" s="8" t="s">
        <v>2</v>
      </c>
      <c r="C5" s="9"/>
      <c r="D5" s="8" t="s">
        <v>2</v>
      </c>
      <c r="E5" s="8"/>
    </row>
    <row r="6" spans="1:5" ht="12.75">
      <c r="A6" s="10"/>
      <c r="B6" s="3"/>
      <c r="C6" s="3"/>
      <c r="D6" s="3"/>
      <c r="E6" s="3"/>
    </row>
    <row r="7" spans="1:5" ht="12.75">
      <c r="A7" s="11" t="s">
        <v>3</v>
      </c>
      <c r="B7" s="12" t="e">
        <f>ROUND(#REF!,0)</f>
        <v>#REF!</v>
      </c>
      <c r="C7" s="3"/>
      <c r="D7" s="12">
        <v>1511882</v>
      </c>
      <c r="E7" s="12"/>
    </row>
    <row r="8" spans="1:5" ht="12.75">
      <c r="A8" s="10" t="s">
        <v>29</v>
      </c>
      <c r="B8" s="3"/>
      <c r="C8" s="3"/>
      <c r="D8" s="12"/>
      <c r="E8" s="12"/>
    </row>
    <row r="9" spans="1:5" ht="12.75">
      <c r="A9" s="11" t="s">
        <v>4</v>
      </c>
      <c r="B9" s="12" t="e">
        <f>#REF!</f>
        <v>#REF!</v>
      </c>
      <c r="C9" s="3"/>
      <c r="D9" s="12"/>
      <c r="E9" s="12"/>
    </row>
    <row r="10" spans="1:5" ht="12.75">
      <c r="A10" s="11"/>
      <c r="B10" s="3"/>
      <c r="C10" s="3"/>
      <c r="D10" s="12"/>
      <c r="E10" s="12"/>
    </row>
    <row r="11" spans="1:5" ht="12.75">
      <c r="A11" s="11" t="s">
        <v>5</v>
      </c>
      <c r="B11" s="12" t="e">
        <f>ROUND(#REF!,0)</f>
        <v>#REF!</v>
      </c>
      <c r="C11" s="3"/>
      <c r="D11" s="12">
        <v>26519</v>
      </c>
      <c r="E11" s="12"/>
    </row>
    <row r="12" spans="1:5" ht="12.75">
      <c r="A12" s="13"/>
      <c r="B12" s="3"/>
      <c r="C12" s="3"/>
      <c r="D12" s="12"/>
      <c r="E12" s="12"/>
    </row>
    <row r="13" spans="1:5" ht="12.75">
      <c r="A13" s="11" t="s">
        <v>6</v>
      </c>
      <c r="B13" s="12" t="e">
        <f>ROUND(#REF!,0)</f>
        <v>#REF!</v>
      </c>
      <c r="C13" s="3"/>
      <c r="D13" s="12">
        <v>11959</v>
      </c>
      <c r="E13" s="12"/>
    </row>
    <row r="14" spans="1:5" ht="12.75">
      <c r="A14" s="11"/>
      <c r="B14" s="3"/>
      <c r="C14" s="3"/>
      <c r="D14" s="12"/>
      <c r="E14" s="12"/>
    </row>
    <row r="15" spans="1:5" ht="12.75">
      <c r="A15" s="11" t="s">
        <v>7</v>
      </c>
      <c r="B15" s="12" t="e">
        <f>#REF!</f>
        <v>#REF!</v>
      </c>
      <c r="C15" s="3"/>
      <c r="D15" s="12"/>
      <c r="E15" s="12"/>
    </row>
    <row r="16" spans="1:5" ht="12.75">
      <c r="A16" s="10"/>
      <c r="B16" s="3"/>
      <c r="C16" s="3"/>
      <c r="D16" s="12"/>
      <c r="E16" s="12"/>
    </row>
    <row r="17" spans="1:5" ht="12.75">
      <c r="A17" s="4" t="s">
        <v>8</v>
      </c>
      <c r="B17" s="12" t="e">
        <f>ROUND(#REF!,0)-1588-2985-167</f>
        <v>#REF!</v>
      </c>
      <c r="C17" s="3"/>
      <c r="D17" s="12">
        <v>281</v>
      </c>
      <c r="E17" s="12"/>
    </row>
    <row r="18" spans="1:5" ht="12.75">
      <c r="A18" s="10"/>
      <c r="B18" s="3"/>
      <c r="C18" s="3"/>
      <c r="D18" s="12"/>
      <c r="E18" s="12"/>
    </row>
    <row r="19" spans="1:5" ht="12.75">
      <c r="A19" s="2" t="s">
        <v>9</v>
      </c>
      <c r="B19" s="14"/>
      <c r="C19" s="3"/>
      <c r="D19" s="14"/>
      <c r="E19" s="15"/>
    </row>
    <row r="20" spans="1:5" ht="12.75">
      <c r="A20" s="3" t="s">
        <v>10</v>
      </c>
      <c r="B20" s="16" t="e">
        <f>ROUND(#REF!,0)</f>
        <v>#REF!</v>
      </c>
      <c r="C20" s="3"/>
      <c r="D20" s="16">
        <v>132819</v>
      </c>
      <c r="E20" s="17"/>
    </row>
    <row r="21" spans="1:5" ht="12.75">
      <c r="A21" s="3" t="s">
        <v>11</v>
      </c>
      <c r="B21" s="16" t="e">
        <f>ROUND(#REF!,0)</f>
        <v>#REF!</v>
      </c>
      <c r="C21" s="3"/>
      <c r="D21" s="16">
        <v>79326</v>
      </c>
      <c r="E21" s="17"/>
    </row>
    <row r="22" spans="1:5" ht="12.75">
      <c r="A22" s="3" t="s">
        <v>12</v>
      </c>
      <c r="B22" s="16" t="e">
        <f>ROUND(#REF!,0)+2985</f>
        <v>#REF!</v>
      </c>
      <c r="C22" s="3"/>
      <c r="D22" s="16">
        <v>42294</v>
      </c>
      <c r="E22" s="17"/>
    </row>
    <row r="23" spans="1:5" ht="12.75">
      <c r="A23" s="3" t="s">
        <v>13</v>
      </c>
      <c r="B23" s="16" t="e">
        <f>ROUND(#REF!,0)</f>
        <v>#REF!</v>
      </c>
      <c r="C23" s="3"/>
      <c r="D23" s="16"/>
      <c r="E23" s="17"/>
    </row>
    <row r="24" spans="1:5" ht="12.75">
      <c r="A24" s="3" t="s">
        <v>14</v>
      </c>
      <c r="B24" s="16" t="e">
        <f>ROUND(#REF!,0)</f>
        <v>#REF!</v>
      </c>
      <c r="C24" s="3"/>
      <c r="D24" s="16"/>
      <c r="E24" s="17"/>
    </row>
    <row r="25" spans="1:5" ht="12.75">
      <c r="A25" s="3" t="s">
        <v>53</v>
      </c>
      <c r="B25" s="16" t="e">
        <f>ROUND(#REF!,0)</f>
        <v>#REF!</v>
      </c>
      <c r="C25" s="3"/>
      <c r="D25" s="16">
        <v>0</v>
      </c>
      <c r="E25" s="17"/>
    </row>
    <row r="26" spans="1:5" ht="12.75">
      <c r="A26" s="3" t="s">
        <v>15</v>
      </c>
      <c r="B26" s="16" t="e">
        <f>ROUND(#REF!,0)</f>
        <v>#REF!</v>
      </c>
      <c r="C26" s="3"/>
      <c r="D26" s="16">
        <v>1087</v>
      </c>
      <c r="E26" s="17"/>
    </row>
    <row r="27" spans="1:5" ht="12.75">
      <c r="A27" s="3" t="s">
        <v>16</v>
      </c>
      <c r="B27" s="18" t="e">
        <f>ROUND(#REF!,0)</f>
        <v>#REF!</v>
      </c>
      <c r="C27" s="3"/>
      <c r="D27" s="18">
        <v>6973</v>
      </c>
      <c r="E27" s="17"/>
    </row>
    <row r="28" spans="1:5" ht="12.75">
      <c r="A28" s="19"/>
      <c r="B28" s="20"/>
      <c r="C28" s="3"/>
      <c r="D28" s="20"/>
      <c r="E28" s="15"/>
    </row>
    <row r="29" spans="1:5" ht="12.75">
      <c r="A29" s="3"/>
      <c r="B29" s="21" t="e">
        <f>SUM(B20:B27)</f>
        <v>#REF!</v>
      </c>
      <c r="C29" s="3"/>
      <c r="D29" s="21">
        <f>SUM(D20:D27)</f>
        <v>262499</v>
      </c>
      <c r="E29" s="22"/>
    </row>
    <row r="30" spans="1:5" ht="12.75">
      <c r="A30" s="3"/>
      <c r="B30" s="3"/>
      <c r="C30" s="3"/>
      <c r="D30" s="12"/>
      <c r="E30" s="12"/>
    </row>
    <row r="31" spans="1:5" ht="12.75">
      <c r="A31" s="2" t="s">
        <v>17</v>
      </c>
      <c r="B31" s="14"/>
      <c r="C31" s="3"/>
      <c r="D31" s="14"/>
      <c r="E31" s="15"/>
    </row>
    <row r="32" spans="1:5" ht="12.75">
      <c r="A32" s="3" t="s">
        <v>18</v>
      </c>
      <c r="B32" s="16" t="e">
        <f>ROUND(#REF!,0)</f>
        <v>#REF!</v>
      </c>
      <c r="C32" s="3"/>
      <c r="D32" s="16">
        <v>77375</v>
      </c>
      <c r="E32" s="17"/>
    </row>
    <row r="33" spans="1:5" ht="12.75">
      <c r="A33" s="3" t="s">
        <v>19</v>
      </c>
      <c r="B33" s="16" t="e">
        <f>ROUND(#REF!,0)+60000-167</f>
        <v>#REF!</v>
      </c>
      <c r="C33" s="3"/>
      <c r="D33" s="16">
        <v>412624</v>
      </c>
      <c r="E33" s="17"/>
    </row>
    <row r="34" spans="1:5" ht="12.75">
      <c r="A34" s="3" t="s">
        <v>20</v>
      </c>
      <c r="B34" s="16" t="e">
        <f>ROUND(#REF!,0)</f>
        <v>#REF!</v>
      </c>
      <c r="C34" s="3"/>
      <c r="D34" s="16">
        <v>11142</v>
      </c>
      <c r="E34" s="17"/>
    </row>
    <row r="35" spans="1:5" ht="12.75">
      <c r="A35" s="3" t="s">
        <v>21</v>
      </c>
      <c r="B35" s="16" t="e">
        <f>ROUND(#REF!,0)+103+6</f>
        <v>#REF!</v>
      </c>
      <c r="C35" s="3"/>
      <c r="D35" s="16">
        <v>69634</v>
      </c>
      <c r="E35" s="17"/>
    </row>
    <row r="36" spans="1:5" ht="12.75">
      <c r="A36" s="3" t="s">
        <v>22</v>
      </c>
      <c r="B36" s="16" t="e">
        <f>ROUND(#REF!,0)</f>
        <v>#REF!</v>
      </c>
      <c r="C36" s="3"/>
      <c r="D36" s="16"/>
      <c r="E36" s="17"/>
    </row>
    <row r="37" spans="1:5" ht="12.75">
      <c r="A37" s="3" t="s">
        <v>23</v>
      </c>
      <c r="B37" s="16" t="e">
        <f>ROUND(#REF!,0)</f>
        <v>#REF!</v>
      </c>
      <c r="C37" s="3"/>
      <c r="D37" s="16"/>
      <c r="E37" s="17"/>
    </row>
    <row r="38" spans="1:5" ht="12.75">
      <c r="A38" s="3" t="s">
        <v>54</v>
      </c>
      <c r="B38" s="16">
        <f>256143+1686</f>
        <v>257829</v>
      </c>
      <c r="C38" s="3"/>
      <c r="D38" s="16">
        <v>0</v>
      </c>
      <c r="E38" s="17"/>
    </row>
    <row r="39" spans="1:5" ht="12.75">
      <c r="A39" s="3" t="s">
        <v>55</v>
      </c>
      <c r="B39" s="16" t="e">
        <f>ROUND(#REF!,0)-256143+1-1686</f>
        <v>#REF!</v>
      </c>
      <c r="C39" s="3"/>
      <c r="D39" s="16">
        <v>0</v>
      </c>
      <c r="E39" s="17"/>
    </row>
    <row r="40" spans="1:5" ht="12.75">
      <c r="A40" s="3" t="s">
        <v>24</v>
      </c>
      <c r="B40" s="18" t="e">
        <f>ROUND(#REF!,0)</f>
        <v>#REF!</v>
      </c>
      <c r="C40" s="3"/>
      <c r="D40" s="18">
        <v>3485</v>
      </c>
      <c r="E40" s="17"/>
    </row>
    <row r="41" spans="1:5" ht="12.75">
      <c r="A41" s="3"/>
      <c r="B41" s="16"/>
      <c r="C41" s="3"/>
      <c r="D41" s="16"/>
      <c r="E41" s="17"/>
    </row>
    <row r="42" spans="1:5" ht="12.75">
      <c r="A42" s="3"/>
      <c r="B42" s="21" t="e">
        <f>SUM(B32:B40)</f>
        <v>#REF!</v>
      </c>
      <c r="C42" s="3"/>
      <c r="D42" s="21">
        <f>SUM(D32:D40)</f>
        <v>574260</v>
      </c>
      <c r="E42" s="22"/>
    </row>
    <row r="43" spans="1:5" ht="12.75">
      <c r="A43" s="3"/>
      <c r="B43" s="3"/>
      <c r="C43" s="3"/>
      <c r="D43" s="3"/>
      <c r="E43" s="3"/>
    </row>
    <row r="44" spans="1:5" ht="12.75">
      <c r="A44" s="2" t="s">
        <v>25</v>
      </c>
      <c r="B44" s="23" t="e">
        <f>B29-B42</f>
        <v>#REF!</v>
      </c>
      <c r="C44" s="3"/>
      <c r="D44" s="23">
        <f>D29-D42</f>
        <v>-311761</v>
      </c>
      <c r="E44" s="22"/>
    </row>
    <row r="45" spans="1:5" ht="12.75">
      <c r="A45" s="3"/>
      <c r="B45" s="3"/>
      <c r="C45" s="3"/>
      <c r="D45" s="3"/>
      <c r="E45" s="3"/>
    </row>
    <row r="46" spans="1:5" ht="13.5" thickBot="1">
      <c r="A46" s="3"/>
      <c r="B46" s="24" t="e">
        <f>B44+SUM(B7:B17)</f>
        <v>#REF!</v>
      </c>
      <c r="C46" s="3"/>
      <c r="D46" s="24">
        <f>D44+SUM(D7:D17)</f>
        <v>1238880</v>
      </c>
      <c r="E46" s="22"/>
    </row>
    <row r="47" spans="1:5" ht="13.5" thickTop="1">
      <c r="A47" s="3"/>
      <c r="B47" s="3"/>
      <c r="C47" s="3"/>
      <c r="D47" s="12"/>
      <c r="E47" s="12"/>
    </row>
    <row r="48" spans="1:5" ht="12.75">
      <c r="A48" s="3" t="s">
        <v>26</v>
      </c>
      <c r="B48" s="3"/>
      <c r="C48" s="3"/>
      <c r="D48" s="12"/>
      <c r="E48" s="12"/>
    </row>
    <row r="49" spans="1:5" ht="12.75">
      <c r="A49" s="3"/>
      <c r="B49" s="3"/>
      <c r="C49" s="3"/>
      <c r="D49" s="12"/>
      <c r="E49" s="12"/>
    </row>
    <row r="50" spans="1:5" ht="12.75">
      <c r="A50" s="2" t="s">
        <v>27</v>
      </c>
      <c r="B50" s="12" t="e">
        <f>ROUND(#REF!,0)</f>
        <v>#REF!</v>
      </c>
      <c r="C50" s="3"/>
      <c r="D50" s="12">
        <v>415181</v>
      </c>
      <c r="E50" s="12"/>
    </row>
    <row r="51" spans="1:5" ht="12.75">
      <c r="A51" s="3"/>
      <c r="B51" s="3"/>
      <c r="C51" s="3"/>
      <c r="D51" s="12"/>
      <c r="E51" s="12"/>
    </row>
    <row r="52" spans="1:5" ht="12.75">
      <c r="A52" s="2" t="s">
        <v>28</v>
      </c>
      <c r="B52" s="12" t="e">
        <f>ROUND(#REF!,0)</f>
        <v>#REF!</v>
      </c>
      <c r="C52" s="3"/>
      <c r="D52" s="12">
        <v>303117</v>
      </c>
      <c r="E52" s="12"/>
    </row>
    <row r="53" spans="1:5" ht="12.75">
      <c r="A53" s="3"/>
      <c r="B53" s="3"/>
      <c r="C53" s="3"/>
      <c r="D53" s="12"/>
      <c r="E53" s="12"/>
    </row>
    <row r="54" spans="1:5" ht="12.75">
      <c r="A54" s="2" t="s">
        <v>30</v>
      </c>
      <c r="B54" s="12" t="e">
        <f>ROUND(#REF!,0)</f>
        <v>#REF!</v>
      </c>
      <c r="C54" s="3"/>
      <c r="D54" s="12">
        <v>61824</v>
      </c>
      <c r="E54" s="12"/>
    </row>
    <row r="55" spans="1:5" ht="12.75">
      <c r="A55" s="2"/>
      <c r="B55" s="3"/>
      <c r="C55" s="3"/>
      <c r="D55" s="12"/>
      <c r="E55" s="12"/>
    </row>
    <row r="56" spans="1:5" ht="12.75">
      <c r="A56" s="2" t="s">
        <v>31</v>
      </c>
      <c r="B56" s="12" t="e">
        <f>ROUND(#REF!,0)</f>
        <v>#REF!</v>
      </c>
      <c r="C56" s="3"/>
      <c r="D56" s="12">
        <v>82024</v>
      </c>
      <c r="E56" s="12"/>
    </row>
    <row r="57" spans="1:5" ht="12.75">
      <c r="A57" s="3"/>
      <c r="B57" s="3"/>
      <c r="C57" s="3"/>
      <c r="D57" s="12"/>
      <c r="E57" s="12"/>
    </row>
    <row r="58" spans="1:5" ht="12.75">
      <c r="A58" s="2" t="s">
        <v>32</v>
      </c>
      <c r="B58" s="25" t="e">
        <f>ROUND(#REF!,0)-6</f>
        <v>#REF!</v>
      </c>
      <c r="C58" s="3"/>
      <c r="D58" s="25">
        <v>-377332</v>
      </c>
      <c r="E58" s="17"/>
    </row>
    <row r="59" spans="1:5" ht="12.75">
      <c r="A59" s="3"/>
      <c r="B59" s="3"/>
      <c r="C59" s="3"/>
      <c r="D59" s="12"/>
      <c r="E59" s="12"/>
    </row>
    <row r="60" spans="1:5" ht="12.75">
      <c r="A60" s="3"/>
      <c r="B60" s="19" t="e">
        <f>SUM(B50:B58)</f>
        <v>#REF!</v>
      </c>
      <c r="C60" s="3"/>
      <c r="D60" s="19">
        <f>SUM(D50:D58)</f>
        <v>484814</v>
      </c>
      <c r="E60" s="19"/>
    </row>
    <row r="61" spans="1:5" ht="12.75">
      <c r="A61" s="2" t="s">
        <v>56</v>
      </c>
      <c r="B61" s="3"/>
      <c r="C61" s="3"/>
      <c r="D61" s="12"/>
      <c r="E61" s="12"/>
    </row>
    <row r="62" spans="1:5" ht="12.75">
      <c r="A62" s="3" t="s">
        <v>33</v>
      </c>
      <c r="B62" s="12" t="e">
        <f>#REF!</f>
        <v>#REF!</v>
      </c>
      <c r="C62" s="3"/>
      <c r="D62" s="12"/>
      <c r="E62" s="12"/>
    </row>
    <row r="63" spans="1:6" ht="12.75">
      <c r="A63" s="3" t="s">
        <v>34</v>
      </c>
      <c r="B63" s="12" t="e">
        <f>ROUND(#REF!,0)</f>
        <v>#REF!</v>
      </c>
      <c r="C63" s="3"/>
      <c r="D63" s="12">
        <v>92781</v>
      </c>
      <c r="E63" s="12"/>
      <c r="F63" s="1"/>
    </row>
    <row r="64" spans="1:5" ht="12.75">
      <c r="A64" s="3" t="s">
        <v>35</v>
      </c>
      <c r="B64" s="12" t="e">
        <f>ROUND(#REF!,0)</f>
        <v>#REF!</v>
      </c>
      <c r="C64" s="3"/>
      <c r="D64" s="12">
        <v>350000</v>
      </c>
      <c r="E64" s="12"/>
    </row>
    <row r="65" spans="1:5" ht="12.75">
      <c r="A65" s="3" t="s">
        <v>36</v>
      </c>
      <c r="B65" s="12" t="e">
        <f>ROUND(#REF!,0)-1588-60000</f>
        <v>#REF!</v>
      </c>
      <c r="C65" s="3"/>
      <c r="D65" s="12">
        <v>297850</v>
      </c>
      <c r="E65" s="12"/>
    </row>
    <row r="66" spans="1:5" ht="12.75">
      <c r="A66" s="3" t="s">
        <v>37</v>
      </c>
      <c r="B66" s="12" t="e">
        <f>ROUND(#REF!,0)</f>
        <v>#REF!</v>
      </c>
      <c r="C66" s="3"/>
      <c r="D66" s="12"/>
      <c r="E66" s="12"/>
    </row>
    <row r="67" spans="1:5" ht="12.75">
      <c r="A67" s="3" t="s">
        <v>38</v>
      </c>
      <c r="B67" s="12" t="e">
        <f>ROUND(#REF!,0)-103</f>
        <v>#REF!</v>
      </c>
      <c r="C67" s="3"/>
      <c r="D67" s="12">
        <v>5395</v>
      </c>
      <c r="E67" s="12"/>
    </row>
    <row r="68" spans="1:5" ht="12.75">
      <c r="A68" s="3" t="s">
        <v>39</v>
      </c>
      <c r="B68" s="25" t="e">
        <f>ROUND(#REF!,0)</f>
        <v>#REF!</v>
      </c>
      <c r="C68" s="3"/>
      <c r="D68" s="25">
        <v>8040</v>
      </c>
      <c r="E68" s="17"/>
    </row>
    <row r="69" spans="1:5" ht="12.75">
      <c r="A69" s="3"/>
      <c r="B69" s="3"/>
      <c r="C69" s="3"/>
      <c r="D69" s="3"/>
      <c r="E69" s="3"/>
    </row>
    <row r="70" spans="1:5" ht="13.5" thickBot="1">
      <c r="A70" s="3"/>
      <c r="B70" s="24" t="e">
        <f>SUM(B60:B68)</f>
        <v>#REF!</v>
      </c>
      <c r="C70" s="3"/>
      <c r="D70" s="24">
        <f>SUM(D60:D68)</f>
        <v>1238880</v>
      </c>
      <c r="E70" s="22"/>
    </row>
    <row r="71" spans="1:5" ht="13.5" thickTop="1">
      <c r="A71" s="3"/>
      <c r="B71" s="3"/>
      <c r="C71" s="3"/>
      <c r="D71" s="3"/>
      <c r="E71" s="3"/>
    </row>
    <row r="72" spans="1:5" ht="12.75">
      <c r="A72" s="3" t="s">
        <v>40</v>
      </c>
      <c r="B72" s="19" t="e">
        <f>B70-B46</f>
        <v>#REF!</v>
      </c>
      <c r="C72" s="3"/>
      <c r="D72" s="19">
        <f>D70-D46</f>
        <v>0</v>
      </c>
      <c r="E72" s="3"/>
    </row>
    <row r="73" spans="1:5" ht="12.75">
      <c r="A73" s="7" t="str">
        <f>A1</f>
        <v>KEDAH CEMENT HOLDINGS BERHAD</v>
      </c>
      <c r="B73" s="3"/>
      <c r="C73" s="3"/>
      <c r="D73" s="3"/>
      <c r="E73" s="3"/>
    </row>
    <row r="74" spans="1:5" ht="12.75">
      <c r="A74" s="11" t="s">
        <v>41</v>
      </c>
      <c r="B74" s="3"/>
      <c r="C74" s="3"/>
      <c r="D74" s="3"/>
      <c r="E74" s="3"/>
    </row>
    <row r="75" spans="1:5" ht="12.75">
      <c r="A75" s="11"/>
      <c r="B75" s="3"/>
      <c r="C75" s="3"/>
      <c r="D75" s="3"/>
      <c r="E75" s="3"/>
    </row>
    <row r="76" spans="1:5" ht="12.75">
      <c r="A76" s="5"/>
      <c r="B76" s="6" t="s">
        <v>51</v>
      </c>
      <c r="C76" s="7"/>
      <c r="D76" s="6" t="s">
        <v>52</v>
      </c>
      <c r="E76" s="6"/>
    </row>
    <row r="77" spans="1:5" ht="12.75">
      <c r="A77" s="5"/>
      <c r="B77" s="8" t="s">
        <v>2</v>
      </c>
      <c r="C77" s="9"/>
      <c r="D77" s="8" t="s">
        <v>2</v>
      </c>
      <c r="E77" s="8"/>
    </row>
    <row r="78" spans="1:5" ht="12.75">
      <c r="A78" s="13"/>
      <c r="B78" s="3"/>
      <c r="C78" s="3"/>
      <c r="D78" s="3"/>
      <c r="E78" s="3"/>
    </row>
    <row r="79" spans="1:5" ht="13.5" thickBot="1">
      <c r="A79" s="26" t="s">
        <v>42</v>
      </c>
      <c r="B79" s="27" t="e">
        <f>ROUND(#REF!,0)</f>
        <v>#REF!</v>
      </c>
      <c r="C79" s="3"/>
      <c r="D79" s="27">
        <v>380448</v>
      </c>
      <c r="E79" s="3"/>
    </row>
    <row r="80" spans="1:5" ht="13.5" thickTop="1">
      <c r="A80" s="28"/>
      <c r="B80" s="3"/>
      <c r="C80" s="3"/>
      <c r="D80" s="3"/>
      <c r="E80" s="3"/>
    </row>
    <row r="81" spans="1:5" ht="12.75">
      <c r="A81" s="28" t="s">
        <v>43</v>
      </c>
      <c r="B81" s="12" t="e">
        <f>ROUND(#REF!,0)</f>
        <v>#REF!</v>
      </c>
      <c r="C81" s="3"/>
      <c r="D81" s="3"/>
      <c r="E81" s="3"/>
    </row>
    <row r="82" spans="1:5" ht="12.75">
      <c r="A82" s="28"/>
      <c r="B82" s="3"/>
      <c r="C82" s="3"/>
      <c r="D82" s="3"/>
      <c r="E82" s="3"/>
    </row>
    <row r="83" spans="1:5" ht="12.75">
      <c r="A83" s="26" t="s">
        <v>44</v>
      </c>
      <c r="B83" s="12" t="e">
        <f>ROUND(#REF!,0)</f>
        <v>#REF!</v>
      </c>
      <c r="C83" s="3"/>
      <c r="D83" s="12">
        <v>-169700</v>
      </c>
      <c r="E83" s="3"/>
    </row>
    <row r="84" spans="1:5" ht="12.75">
      <c r="A84" s="28"/>
      <c r="B84" s="3"/>
      <c r="C84" s="3"/>
      <c r="D84" s="12"/>
      <c r="E84" s="3"/>
    </row>
    <row r="85" spans="1:5" ht="12.75">
      <c r="A85" s="26" t="s">
        <v>45</v>
      </c>
      <c r="B85" s="25" t="e">
        <f>ROUND(#REF!,0)</f>
        <v>#REF!</v>
      </c>
      <c r="C85" s="3"/>
      <c r="D85" s="25">
        <v>8325</v>
      </c>
      <c r="E85" s="3"/>
    </row>
    <row r="86" spans="1:5" ht="12.75">
      <c r="A86" s="28"/>
      <c r="B86" s="3"/>
      <c r="C86" s="3"/>
      <c r="D86" s="12"/>
      <c r="E86" s="3"/>
    </row>
    <row r="87" spans="1:5" ht="12.75">
      <c r="A87" s="28"/>
      <c r="B87" s="19" t="e">
        <f>SUM(B83:B85)</f>
        <v>#REF!</v>
      </c>
      <c r="C87" s="3"/>
      <c r="D87" s="12">
        <f>SUM(D83:D85)</f>
        <v>-161375</v>
      </c>
      <c r="E87" s="3"/>
    </row>
    <row r="88" spans="1:5" ht="12.75">
      <c r="A88" s="28"/>
      <c r="B88" s="3"/>
      <c r="C88" s="3"/>
      <c r="D88" s="12"/>
      <c r="E88" s="3"/>
    </row>
    <row r="89" spans="1:5" ht="12.75">
      <c r="A89" s="26" t="s">
        <v>46</v>
      </c>
      <c r="B89" s="25" t="e">
        <f>ROUND(#REF!,0)+6</f>
        <v>#REF!</v>
      </c>
      <c r="C89" s="3"/>
      <c r="D89" s="25">
        <v>-2757</v>
      </c>
      <c r="E89" s="3"/>
    </row>
    <row r="90" spans="1:5" ht="12.75">
      <c r="A90" s="28"/>
      <c r="B90" s="3"/>
      <c r="C90" s="3"/>
      <c r="D90" s="12"/>
      <c r="E90" s="3"/>
    </row>
    <row r="91" spans="1:5" ht="12.75">
      <c r="A91" s="26" t="s">
        <v>47</v>
      </c>
      <c r="B91" s="12" t="e">
        <f>SUM(B87:B89)</f>
        <v>#REF!</v>
      </c>
      <c r="C91" s="3"/>
      <c r="D91" s="12">
        <f>SUM(D87:D89)</f>
        <v>-164132</v>
      </c>
      <c r="E91" s="3"/>
    </row>
    <row r="92" spans="1:5" ht="12.75">
      <c r="A92" s="28"/>
      <c r="B92" s="3"/>
      <c r="C92" s="3"/>
      <c r="D92" s="12"/>
      <c r="E92" s="3"/>
    </row>
    <row r="93" spans="1:5" ht="12.75">
      <c r="A93" s="26" t="s">
        <v>48</v>
      </c>
      <c r="B93" s="25" t="e">
        <f>ROUND(#REF!,0)</f>
        <v>#REF!</v>
      </c>
      <c r="C93" s="3"/>
      <c r="D93" s="25">
        <v>0</v>
      </c>
      <c r="E93" s="3"/>
    </row>
    <row r="94" spans="1:5" ht="12.75">
      <c r="A94" s="28"/>
      <c r="B94" s="3"/>
      <c r="C94" s="3"/>
      <c r="D94" s="12"/>
      <c r="E94" s="3"/>
    </row>
    <row r="95" spans="1:5" ht="12.75">
      <c r="A95" s="28"/>
      <c r="B95" s="19" t="e">
        <f>SUM(B91:B93)</f>
        <v>#REF!</v>
      </c>
      <c r="C95" s="3"/>
      <c r="D95" s="19">
        <f>SUM(D91:D93)</f>
        <v>-164132</v>
      </c>
      <c r="E95" s="3"/>
    </row>
    <row r="96" spans="1:5" ht="12.75">
      <c r="A96" s="12"/>
      <c r="B96" s="3"/>
      <c r="C96" s="3"/>
      <c r="D96" s="12"/>
      <c r="E96" s="3"/>
    </row>
    <row r="97" spans="1:5" ht="12.75">
      <c r="A97" s="29" t="s">
        <v>49</v>
      </c>
      <c r="B97" s="25" t="e">
        <f>ROUND(#REF!,0)</f>
        <v>#REF!</v>
      </c>
      <c r="C97" s="3"/>
      <c r="D97" s="25">
        <v>-213200</v>
      </c>
      <c r="E97" s="3"/>
    </row>
    <row r="98" spans="1:5" ht="12.75">
      <c r="A98" s="29"/>
      <c r="B98" s="3"/>
      <c r="C98" s="3"/>
      <c r="D98" s="12"/>
      <c r="E98" s="3"/>
    </row>
    <row r="99" spans="1:5" ht="13.5" thickBot="1">
      <c r="A99" s="29" t="s">
        <v>50</v>
      </c>
      <c r="B99" s="27" t="e">
        <f>SUM(B95:B97)</f>
        <v>#REF!</v>
      </c>
      <c r="C99" s="3"/>
      <c r="D99" s="27">
        <f>SUM(D95:D97)</f>
        <v>-377332</v>
      </c>
      <c r="E99" s="3"/>
    </row>
    <row r="100" spans="1:5" ht="13.5" thickTop="1">
      <c r="A100" s="12"/>
      <c r="B100" s="3"/>
      <c r="C100" s="3"/>
      <c r="D100" s="3"/>
      <c r="E100" s="3"/>
    </row>
  </sheetData>
  <printOptions/>
  <pageMargins left="0.75" right="0.75" top="1" bottom="1" header="0.5" footer="0.5"/>
  <pageSetup orientation="portrait" paperSize="9"/>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Kedah Cement Holdings Berhad</dc:title>
  <dc:subject>Consolidation Pack 2000</dc:subject>
  <dc:creator>Ka-Meng Au</dc:creator>
  <cp:keywords/>
  <dc:description/>
  <cp:lastModifiedBy>mcb</cp:lastModifiedBy>
  <cp:lastPrinted>2000-11-28T06:34:38Z</cp:lastPrinted>
  <dcterms:created xsi:type="dcterms:W3CDTF">2000-02-08T06:01:45Z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